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varik\Desktop\doplnění SP\E.1.1 Železniční svršek a spodek\"/>
    </mc:Choice>
  </mc:AlternateContent>
  <bookViews>
    <workbookView xWindow="0" yWindow="0" windowWidth="28800" windowHeight="12135"/>
  </bookViews>
  <sheets>
    <sheet name="Formulář 5 - pol.rozp" sheetId="5" r:id="rId1"/>
    <sheet name="Odv. žlab" sheetId="7" r:id="rId2"/>
    <sheet name="Objem prací" sheetId="8" r:id="rId3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pol.rozp'!$A$1:$P$141</definedName>
  </definedNames>
  <calcPr calcId="152511"/>
</workbook>
</file>

<file path=xl/calcChain.xml><?xml version="1.0" encoding="utf-8"?>
<calcChain xmlns="http://schemas.openxmlformats.org/spreadsheetml/2006/main">
  <c r="K107" i="5" l="1"/>
  <c r="K108" i="5"/>
  <c r="K109" i="5"/>
  <c r="K110" i="5"/>
  <c r="K111" i="5"/>
  <c r="K112" i="5"/>
  <c r="K113" i="5"/>
  <c r="K114" i="5"/>
  <c r="K115" i="5"/>
  <c r="K116" i="5"/>
  <c r="K117" i="5"/>
  <c r="K118" i="5"/>
  <c r="K119" i="5"/>
  <c r="K120" i="5"/>
  <c r="K121" i="5"/>
  <c r="K122" i="5"/>
  <c r="K123" i="5"/>
  <c r="K124" i="5"/>
  <c r="K125" i="5"/>
  <c r="K126" i="5"/>
  <c r="K127" i="5"/>
  <c r="K128" i="5"/>
  <c r="K129" i="5"/>
  <c r="K130" i="5"/>
  <c r="K131" i="5"/>
  <c r="K132" i="5"/>
  <c r="K133" i="5"/>
  <c r="K134" i="5"/>
  <c r="K91" i="5"/>
  <c r="K92" i="5"/>
  <c r="K93" i="5"/>
  <c r="K94" i="5"/>
  <c r="K95" i="5"/>
  <c r="K96" i="5"/>
  <c r="K97" i="5"/>
  <c r="K98" i="5"/>
  <c r="K99" i="5"/>
  <c r="K100" i="5"/>
  <c r="K101" i="5"/>
  <c r="K102" i="5"/>
  <c r="K60" i="5"/>
  <c r="K61" i="5"/>
  <c r="K62" i="5"/>
  <c r="K63" i="5"/>
  <c r="K64" i="5"/>
  <c r="K65" i="5"/>
  <c r="K66" i="5"/>
  <c r="K67" i="5"/>
  <c r="K68" i="5"/>
  <c r="K50" i="5"/>
  <c r="K51" i="5"/>
  <c r="K52" i="5"/>
  <c r="K53" i="5"/>
  <c r="K54" i="5"/>
  <c r="K55" i="5"/>
  <c r="K36" i="5"/>
  <c r="K37" i="5"/>
  <c r="K38" i="5"/>
  <c r="K39" i="5"/>
  <c r="K40" i="5"/>
  <c r="K41" i="5"/>
  <c r="K42" i="5"/>
  <c r="K43" i="5"/>
  <c r="K44" i="5"/>
  <c r="K45" i="5"/>
  <c r="K13" i="5"/>
  <c r="K14" i="5"/>
  <c r="K15" i="5"/>
  <c r="K16" i="5"/>
  <c r="K17" i="5"/>
  <c r="K18" i="5"/>
  <c r="K19" i="5"/>
  <c r="K20" i="5"/>
  <c r="K21" i="5"/>
  <c r="K22" i="5"/>
  <c r="K23" i="5"/>
  <c r="K24" i="5"/>
  <c r="E14" i="5" l="1"/>
  <c r="E130" i="5" l="1"/>
  <c r="E102" i="5" l="1"/>
  <c r="A122" i="5" l="1"/>
  <c r="A123" i="5"/>
  <c r="A124" i="5"/>
  <c r="A125" i="5"/>
  <c r="A126" i="5" s="1"/>
  <c r="A127" i="5" s="1"/>
  <c r="A128" i="5" s="1"/>
  <c r="A129" i="5" s="1"/>
  <c r="A130" i="5" s="1"/>
  <c r="A131" i="5" s="1"/>
  <c r="A132" i="5" s="1"/>
  <c r="A133" i="5" s="1"/>
  <c r="A134" i="5" s="1"/>
  <c r="A116" i="5"/>
  <c r="A117" i="5"/>
  <c r="A118" i="5" s="1"/>
  <c r="A119" i="5" s="1"/>
  <c r="A120" i="5" s="1"/>
  <c r="E52" i="5"/>
  <c r="E25" i="5"/>
  <c r="E17" i="5"/>
  <c r="E18" i="5"/>
  <c r="E131" i="5" l="1"/>
  <c r="E129" i="5" l="1"/>
  <c r="E128" i="5" l="1"/>
  <c r="G98" i="5"/>
  <c r="G118" i="5"/>
  <c r="E101" i="5"/>
  <c r="G100" i="5"/>
  <c r="G99" i="5"/>
  <c r="G45" i="5" l="1"/>
  <c r="D8" i="8" l="1"/>
  <c r="G18" i="5"/>
  <c r="E16" i="5"/>
  <c r="E15" i="5"/>
  <c r="E132" i="5" l="1"/>
  <c r="E133" i="5" s="1"/>
  <c r="E19" i="5"/>
  <c r="G19" i="5" s="1"/>
  <c r="E139" i="5" l="1"/>
  <c r="G44" i="5"/>
  <c r="A13" i="5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G102" i="5" l="1"/>
  <c r="E138" i="5" l="1"/>
  <c r="E59" i="5" l="1"/>
  <c r="E62" i="5" l="1"/>
  <c r="E61" i="5"/>
  <c r="E60" i="5"/>
  <c r="I141" i="5" l="1"/>
  <c r="E24" i="5"/>
  <c r="E26" i="5" s="1"/>
  <c r="E23" i="5"/>
  <c r="G22" i="5"/>
  <c r="E21" i="5"/>
  <c r="I28" i="5" s="1"/>
  <c r="K25" i="5" l="1"/>
  <c r="K26" i="5"/>
  <c r="G21" i="5"/>
  <c r="G28" i="5" s="1"/>
  <c r="G123" i="5"/>
  <c r="G122" i="5" l="1"/>
  <c r="G55" i="5"/>
  <c r="G54" i="5"/>
  <c r="I57" i="5" l="1"/>
  <c r="G90" i="5"/>
  <c r="K90" i="5"/>
  <c r="K139" i="5" l="1"/>
  <c r="G139" i="5"/>
  <c r="C9" i="8" l="1"/>
  <c r="D9" i="8" s="1"/>
  <c r="F9" i="8" s="1"/>
  <c r="F8" i="8"/>
  <c r="E8" i="8"/>
  <c r="F7" i="8"/>
  <c r="E6" i="8"/>
  <c r="D6" i="8"/>
  <c r="F6" i="8" s="1"/>
  <c r="E5" i="8"/>
  <c r="D5" i="8"/>
  <c r="F5" i="8" s="1"/>
  <c r="C18" i="7"/>
  <c r="C4" i="7"/>
  <c r="C141" i="5"/>
  <c r="C136" i="5"/>
  <c r="K138" i="5"/>
  <c r="K141" i="5" s="1"/>
  <c r="G138" i="5"/>
  <c r="G141" i="5" s="1"/>
  <c r="G127" i="5"/>
  <c r="G126" i="5"/>
  <c r="G125" i="5"/>
  <c r="G124" i="5"/>
  <c r="G117" i="5"/>
  <c r="G116" i="5"/>
  <c r="G113" i="5"/>
  <c r="G112" i="5"/>
  <c r="G110" i="5"/>
  <c r="G108" i="5"/>
  <c r="K106" i="5"/>
  <c r="C104" i="5"/>
  <c r="G97" i="5"/>
  <c r="G96" i="5"/>
  <c r="G95" i="5"/>
  <c r="G94" i="5"/>
  <c r="G93" i="5"/>
  <c r="G92" i="5"/>
  <c r="C88" i="5"/>
  <c r="K86" i="5"/>
  <c r="I86" i="5"/>
  <c r="G86" i="5"/>
  <c r="K85" i="5"/>
  <c r="I85" i="5"/>
  <c r="G85" i="5"/>
  <c r="C83" i="5"/>
  <c r="K76" i="5"/>
  <c r="I76" i="5"/>
  <c r="G76" i="5"/>
  <c r="K75" i="5"/>
  <c r="I75" i="5"/>
  <c r="G75" i="5"/>
  <c r="C70" i="5"/>
  <c r="G65" i="5"/>
  <c r="G64" i="5"/>
  <c r="G63" i="5"/>
  <c r="G62" i="5"/>
  <c r="G60" i="5"/>
  <c r="K59" i="5"/>
  <c r="G59" i="5"/>
  <c r="C57" i="5"/>
  <c r="G53" i="5"/>
  <c r="G52" i="5"/>
  <c r="C47" i="5"/>
  <c r="G42" i="5"/>
  <c r="G41" i="5"/>
  <c r="G40" i="5"/>
  <c r="G39" i="5"/>
  <c r="G37" i="5"/>
  <c r="G36" i="5"/>
  <c r="K35" i="5"/>
  <c r="G35" i="5"/>
  <c r="C33" i="5"/>
  <c r="K31" i="5"/>
  <c r="I31" i="5"/>
  <c r="G31" i="5"/>
  <c r="K30" i="5"/>
  <c r="I30" i="5"/>
  <c r="G30" i="5"/>
  <c r="C28" i="5"/>
  <c r="K49" i="5"/>
  <c r="G49" i="5"/>
  <c r="E13" i="5"/>
  <c r="K12" i="5"/>
  <c r="E9" i="8" l="1"/>
  <c r="E10" i="8" s="1"/>
  <c r="K104" i="5"/>
  <c r="C10" i="8"/>
  <c r="G33" i="5"/>
  <c r="F10" i="8"/>
  <c r="K57" i="5"/>
  <c r="K47" i="5"/>
  <c r="I104" i="5"/>
  <c r="K83" i="5"/>
  <c r="G136" i="5"/>
  <c r="I70" i="5"/>
  <c r="G57" i="5"/>
  <c r="I47" i="5"/>
  <c r="I136" i="5"/>
  <c r="G47" i="5"/>
  <c r="K28" i="5"/>
  <c r="K70" i="5"/>
  <c r="G61" i="5"/>
  <c r="G70" i="5" s="1"/>
  <c r="K88" i="5"/>
  <c r="G101" i="5"/>
  <c r="G104" i="5" s="1"/>
  <c r="I33" i="5"/>
  <c r="G88" i="5"/>
  <c r="K33" i="5"/>
  <c r="G83" i="5"/>
  <c r="I83" i="5"/>
  <c r="I88" i="5"/>
  <c r="E134" i="5" l="1"/>
  <c r="K136" i="5" s="1"/>
  <c r="K1" i="5" l="1"/>
  <c r="A35" i="5"/>
  <c r="A36" i="5" s="1"/>
  <c r="A37" i="5" s="1"/>
  <c r="A38" i="5" s="1"/>
  <c r="A39" i="5" s="1"/>
  <c r="A40" i="5" s="1"/>
  <c r="A41" i="5" s="1"/>
  <c r="A42" i="5" s="1"/>
  <c r="A43" i="5" s="1"/>
  <c r="A44" i="5" l="1"/>
  <c r="A45" i="5" l="1"/>
  <c r="A49" i="5" s="1"/>
  <c r="A50" i="5" s="1"/>
  <c r="A51" i="5" s="1"/>
  <c r="A52" i="5" s="1"/>
  <c r="A53" i="5" s="1"/>
  <c r="A54" i="5" s="1"/>
  <c r="A55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6" i="5" l="1"/>
  <c r="A107" i="5" s="1"/>
  <c r="A108" i="5" s="1"/>
  <c r="A109" i="5" s="1"/>
  <c r="A110" i="5" s="1"/>
  <c r="A111" i="5" s="1"/>
  <c r="A112" i="5" s="1"/>
  <c r="A113" i="5" s="1"/>
  <c r="A114" i="5" s="1"/>
  <c r="A115" i="5" s="1"/>
  <c r="A121" i="5" s="1"/>
  <c r="A138" i="5" l="1"/>
  <c r="A139" i="5" s="1"/>
</calcChain>
</file>

<file path=xl/sharedStrings.xml><?xml version="1.0" encoding="utf-8"?>
<sst xmlns="http://schemas.openxmlformats.org/spreadsheetml/2006/main" count="593" uniqueCount="311">
  <si>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</si>
  <si>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</si>
  <si>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</si>
  <si>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</si>
  <si>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</si>
  <si>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</si>
  <si>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</si>
  <si>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</si>
  <si>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</si>
  <si>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</si>
  <si>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</si>
  <si>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</si>
  <si>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</si>
  <si>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</si>
  <si>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</si>
  <si>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</si>
  <si>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</si>
  <si>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</si>
  <si>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</si>
  <si>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</si>
  <si>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</si>
  <si>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</si>
  <si>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</si>
  <si>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</si>
  <si>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</si>
  <si>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</si>
  <si>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</si>
  <si>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…</t>
  </si>
  <si>
    <t>Díl:</t>
  </si>
  <si>
    <t>S</t>
  </si>
  <si>
    <t>Celkem za 1</t>
  </si>
  <si>
    <t>2</t>
  </si>
  <si>
    <t>Základy</t>
  </si>
  <si>
    <t>Celkem za 2</t>
  </si>
  <si>
    <t>Celkem za 3</t>
  </si>
  <si>
    <t>Svislé konstrukce</t>
  </si>
  <si>
    <t>4</t>
  </si>
  <si>
    <t>Celkem za 4</t>
  </si>
  <si>
    <t>Vodorovné konstrukce</t>
  </si>
  <si>
    <t>Celkem za 5</t>
  </si>
  <si>
    <t>Komunikace</t>
  </si>
  <si>
    <t>Úpravy povrchů</t>
  </si>
  <si>
    <t>6</t>
  </si>
  <si>
    <t>Celkem za 6</t>
  </si>
  <si>
    <t>7</t>
  </si>
  <si>
    <t>Celkem za 7</t>
  </si>
  <si>
    <t>Celkem za 9</t>
  </si>
  <si>
    <t>Celkem za 8</t>
  </si>
  <si>
    <t>Konstrukce a práce PSV</t>
  </si>
  <si>
    <t>Trubní vedení</t>
  </si>
  <si>
    <t>Ostatní konstrukce a práce, bourání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</si>
  <si>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</si>
  <si>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</si>
  <si>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</si>
  <si>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</si>
  <si>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</si>
  <si>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>t</t>
  </si>
  <si>
    <t>Příplatek ZKD 10 mm tl nad 50 mm u podkladu nebo lože po dlažbu z kameniva těženého</t>
  </si>
  <si>
    <t>Kladení zámkové dlažby komunikací pro pěší tl 60 mm skupiny B</t>
  </si>
  <si>
    <t>Podkladní nebo výplňová vrstva z betonu C 12/15 tl do 100 mm</t>
  </si>
  <si>
    <t>m2</t>
  </si>
  <si>
    <t>Montáž zábradlí rovného madla z trubek nebo tenkostěnných profilů svařovaného</t>
  </si>
  <si>
    <t>Nátěry syntetické OK lehkých "C" barva dražší lesklý povrch 2x antikorozní, 1x základní, 1x email</t>
  </si>
  <si>
    <t>Otryskání ocelových konstrukcí vnitřních třídy II povrch jemný a střední C na Sa 2 1/2</t>
  </si>
  <si>
    <t>Žárové stříkání ocelových konstrukcí třídy II ZnAl15 80 um</t>
  </si>
  <si>
    <t>Zídky atikové, parapetní, schodišťové a zábradelní ze ŽB tř. C 30/37</t>
  </si>
  <si>
    <t>m</t>
  </si>
  <si>
    <t>ks</t>
  </si>
  <si>
    <t>m3</t>
  </si>
  <si>
    <t>kpl</t>
  </si>
  <si>
    <t>Nástupištní deska VLsVP průběžná (HBB 111-19)</t>
  </si>
  <si>
    <t>Mobiliář - box na posypový materiál nástupištní, sklolaminát, 400 l</t>
  </si>
  <si>
    <t>Odkopávky a prokopávky nezapažené pro spodní stavbu železnic do 1000 m3 v hornině tř. 3</t>
  </si>
  <si>
    <t>Vratislavice nad Nisou, nástupiště</t>
  </si>
  <si>
    <t xml:space="preserve">SO 06-12-01 </t>
  </si>
  <si>
    <t>Vodorovné přemístění vybouraných hmot do 7 km</t>
  </si>
  <si>
    <t>Nástupištní deska VLsVP s přerušením (HBB 112-19)</t>
  </si>
  <si>
    <t>Rozebrání dlažeb komunikací pro pěší ze zámkových dlaždic</t>
  </si>
  <si>
    <t>Sejmutí ornice s přemístěním na vzdálenost do 250 m (tl 100 mm)</t>
  </si>
  <si>
    <t>Rozprostření ornice pl do 500 m2 ve svahu přes 1:5 tl vrstvy do 100 mm</t>
  </si>
  <si>
    <t>Hloubení rýh š do 600 mm v hornině tř. 3 objemu do 100 m3</t>
  </si>
  <si>
    <t>Kanalizační potrubí z tvrdého PVC-systém KG tuhost třídy SN4 DN100</t>
  </si>
  <si>
    <t>Skruž betonová  TBH 42-150 D150x50x10 cm</t>
  </si>
  <si>
    <t>Rozebrání zídek úrovňových nástupišť TISCHER po jedné straně s obrubníkem</t>
  </si>
  <si>
    <t>Bourání základů z betonu prostého</t>
  </si>
  <si>
    <t>Mimoúrovňové nástupiště L s předsazenou nástupní hranou
bez konzolových desek vnější</t>
  </si>
  <si>
    <t>Montáž odpadkového koše do betonové patky</t>
  </si>
  <si>
    <t>Montáž lavičky stabilní kotvené šrouby na pevný podklad</t>
  </si>
  <si>
    <t>změř. v MS viz příl. Půdorys</t>
  </si>
  <si>
    <t>změř. v MS viz příl. Výkres zábradlí</t>
  </si>
  <si>
    <t>viz příl. Výkaz materiálu zábradlí</t>
  </si>
  <si>
    <t>různé typy žlabu - viz příl. Detail odvodnění</t>
  </si>
  <si>
    <t>výplň drenážní jámy, 3,534 m3</t>
  </si>
  <si>
    <t>beton. podklad pod tvárnice TISCHER 0,5m*0,5m*5cm</t>
  </si>
  <si>
    <t>bude použit prefabrikát L s předsazenou nást. hranou
obrubník bude chodníkový š. 80 mm</t>
  </si>
  <si>
    <t>využity budou dva stávající odpadkové koše</t>
  </si>
  <si>
    <t>R-1</t>
  </si>
  <si>
    <t>R-789421232</t>
  </si>
  <si>
    <t>R-2</t>
  </si>
  <si>
    <t>Osazení chodníkového obrubníku betonového stojatého s boční opěrou do lože z betonu prostého</t>
  </si>
  <si>
    <t>Obrubník 50x8x25 cm přírodní</t>
  </si>
  <si>
    <t>Odstranění odpadkového koše s betonovou patkou</t>
  </si>
  <si>
    <t>R-3</t>
  </si>
  <si>
    <t>R-4</t>
  </si>
  <si>
    <t>Přesun hmot pro železniční spodek drah kolejových o sklonu přes 0,8 do 1,5 %</t>
  </si>
  <si>
    <t>součet všech hmotností jednotlivých dílů</t>
  </si>
  <si>
    <t>Zásyp jam, šachet rýh nebo kolem objektů sypaninou se zhutněním</t>
  </si>
  <si>
    <t>Osazování kovových poklopů s rámy pl do 1 m2</t>
  </si>
  <si>
    <t>Osazování kovových poklopů s rámy pl přes 1 m2</t>
  </si>
  <si>
    <t>Rozebrání dlažeb komunikací pro pěší z betonových nebo kamenných dlaždic</t>
  </si>
  <si>
    <t>R-451579777</t>
  </si>
  <si>
    <t>Dlažba 20 x 10 x 6 cm přírodní</t>
  </si>
  <si>
    <t>Dlažba pro nevidomé 20 x 10 x 6 cm barevná (červená)</t>
  </si>
  <si>
    <t>Lože pod dlažby z kameniva drceného drobného vrstva tl do 100 mm</t>
  </si>
  <si>
    <t>R-592123150-2</t>
  </si>
  <si>
    <t>R-592123150-1</t>
  </si>
  <si>
    <t>použit bude stávající odpadkový koš</t>
  </si>
  <si>
    <t>Poklop hliníkový k zadláždění 1200x900 mm</t>
  </si>
  <si>
    <t>Poklop hliníkový k zadláždění 600x400 mm</t>
  </si>
  <si>
    <t>Jádrové vrty diamantovými korunkami do D 150 mm do stavebních materiálů</t>
  </si>
  <si>
    <t>Kladení dlažby z vegetačních tvárnic komunikací pro pěší tl 80 mm pl do 50 m2</t>
  </si>
  <si>
    <t>kus</t>
  </si>
  <si>
    <t>R-5</t>
  </si>
  <si>
    <t>Nástupištní blok L 130/2  AZZ 92-19 99,5x100x130 cm</t>
  </si>
  <si>
    <t>R-6</t>
  </si>
  <si>
    <t>R-7</t>
  </si>
  <si>
    <t>R-8</t>
  </si>
  <si>
    <t>500 x 500 mm</t>
  </si>
  <si>
    <t>odtoková vpust</t>
  </si>
  <si>
    <t>výška x délka</t>
  </si>
  <si>
    <t>počet [ks]</t>
  </si>
  <si>
    <t>typ žlabu</t>
  </si>
  <si>
    <t>268-274 mm</t>
  </si>
  <si>
    <t>262-268 mm</t>
  </si>
  <si>
    <t>256-262 mm</t>
  </si>
  <si>
    <t>250-256 mm</t>
  </si>
  <si>
    <t>244-250 mm</t>
  </si>
  <si>
    <t>238-244 mm</t>
  </si>
  <si>
    <t>232-238 mm</t>
  </si>
  <si>
    <t>226-232 mm</t>
  </si>
  <si>
    <t>220-226 mm</t>
  </si>
  <si>
    <t>214-220 mm</t>
  </si>
  <si>
    <t>208-214 mm</t>
  </si>
  <si>
    <t>202-208 mm</t>
  </si>
  <si>
    <t>se spádem dna</t>
  </si>
  <si>
    <t>výška (čelo-čelo)</t>
  </si>
  <si>
    <t>214 mm</t>
  </si>
  <si>
    <t>bez spádu dna</t>
  </si>
  <si>
    <t>výška</t>
  </si>
  <si>
    <t>Odtoková vpust s pozinkovaným košem</t>
  </si>
  <si>
    <t>Kovové dílce a kotvící prvky pro ochranné zábradlí dle výkresu a výkazu materiálu pro zábradlí</t>
  </si>
  <si>
    <t>R-9</t>
  </si>
  <si>
    <t>Orientační systém - šikmé tabule s názvem dopravny min. 100 m před začátkem nástupiště, jednostranné neprosvětlené tabule na samostatných ocelových konstrukcích</t>
  </si>
  <si>
    <t>Orientační systém - tabule  označení směru: umístění na VB, jednostranná neprosvětlená</t>
  </si>
  <si>
    <t>Orientační systém - tabule označení východu z nástupiště: umístění na VB, jednostranná neprosvětlená</t>
  </si>
  <si>
    <t>Zřízení bednění zídek atikových, parapetních, schodišťových a zábradelních plnostěnných</t>
  </si>
  <si>
    <t>Odstranění bednění zídek atikových, parapetních, schodišťových a zábradelních plnostěnných</t>
  </si>
  <si>
    <t>Zřízení bednění stupňů přímočarých schodišť</t>
  </si>
  <si>
    <t>Odstranění bednění stupňů přímočarých schodišť</t>
  </si>
  <si>
    <t>suma</t>
  </si>
  <si>
    <t>odpadní beton 0,5 x 0,5 x 0,05 m</t>
  </si>
  <si>
    <t>dlažba betonová 0,5 x 0,5 x 0,05 m</t>
  </si>
  <si>
    <t>dlažba zámková tl. 0,06 m</t>
  </si>
  <si>
    <t>podložka nástupištní tvárnice Tischer</t>
  </si>
  <si>
    <t>tvárnice Tischer dl. 1 m</t>
  </si>
  <si>
    <t>celk. hmotnost (kg)</t>
  </si>
  <si>
    <t>celk. objem (m3)</t>
  </si>
  <si>
    <t>hmotnost (kg/ks)</t>
  </si>
  <si>
    <t>objem (m3)</t>
  </si>
  <si>
    <t>Vratislavice nad Nisou, nástupiště (dl. 62 m)</t>
  </si>
  <si>
    <t>Nakládání nebo překládání vybouraných hmot</t>
  </si>
  <si>
    <t>Nástupištní blok L 130  AZZ 91-19 199x100x130 cm</t>
  </si>
  <si>
    <t>konstrukce zábradelní zídky; z výroby předvrtány otvory pro ukotvení zábradlí</t>
  </si>
  <si>
    <t>R-923924321</t>
  </si>
  <si>
    <t>Osazení zábradelních zídek z L prefabrikátu na betonové lože</t>
  </si>
  <si>
    <t>R-11</t>
  </si>
  <si>
    <t>R-12</t>
  </si>
  <si>
    <t>Poplatek za skládky - 17 05 04 Beton z demolic objektů, základů TV</t>
  </si>
  <si>
    <t>Poplatek za skládky - 17 01 01 Čistá výkopová zemina-odkop
(I. až IV. třída těžitelnosti)</t>
  </si>
  <si>
    <t>Vodorovné přemístění suti do 7 km</t>
  </si>
  <si>
    <t>Nakládání nebo překládání suti</t>
  </si>
  <si>
    <t>bednění zábradelních zídek (2 objekty u schodiště)</t>
  </si>
  <si>
    <t>kubatura monolitu schodiště+zábr. zídka</t>
  </si>
  <si>
    <t>Osazení odvodňovacího betonového žlabu s krycím roštem šířky do 200 mm</t>
  </si>
  <si>
    <t>R-592271300</t>
  </si>
  <si>
    <t>různé typy žlabů - viz příl. Detail odvodnění a list Odv. žlab</t>
  </si>
  <si>
    <t>Založení trávníku ve vegetačních prefabrikátech výsevem semene
ve svahu do 1:1</t>
  </si>
  <si>
    <t>osití zatravňovacích panelů na ukončení nástupiště</t>
  </si>
  <si>
    <t>montáž poklopu okapové šachty (400x700mm)</t>
  </si>
  <si>
    <t>montáž poklopu zabezp. kabeláže (1200x900mm)</t>
  </si>
  <si>
    <t>Mobiliář - lavička nástupištní jednostranná délky 1,8m s opěrkou</t>
  </si>
  <si>
    <t>Montáž obkladu stupňů deskami z kamene tvrdého tl 30 mm</t>
  </si>
  <si>
    <t>R- 583876210</t>
  </si>
  <si>
    <t>R-13</t>
  </si>
  <si>
    <t>Žlab odvodňovací, 100x16x16-26,8 cm, se spádem dna 0,6%</t>
  </si>
  <si>
    <t>Kryt štěrbinový pozinkovaný, tř. A15, štěrbina 80/10, 100x14,9x2 cm</t>
  </si>
  <si>
    <t>Kryt štěrbinový pozinkovaný, tř. A15, štěrbina 80/10, 50x14,9x2 cm</t>
  </si>
  <si>
    <t>Patice drátových kladek AZD 35-35 35x35x60 cm</t>
  </si>
  <si>
    <t>3 ks patek zábradlí na konci šikmé rampy</t>
  </si>
  <si>
    <t>Kamenivo drcené hrubé frakce 32-63</t>
  </si>
  <si>
    <t>Piktogram 104a "Zákaz vstupu" včetně sloupku a osazení do betonové patky</t>
  </si>
  <si>
    <t>Výsev trávníku hydroosevem na ornici</t>
  </si>
  <si>
    <t>Ošetření trávníku shrabáním ve svahu do 1:2</t>
  </si>
  <si>
    <t>Zalití rostlin vodou plocha přes 20 m2</t>
  </si>
  <si>
    <t>005724740</t>
  </si>
  <si>
    <t>kg</t>
  </si>
  <si>
    <t>Osivo směs travní krajinná - svahová</t>
  </si>
  <si>
    <t>1 kg na 40 m2 trávníku</t>
  </si>
  <si>
    <t>3 x pol. 183405211</t>
  </si>
  <si>
    <t>Počítána zálivka 0,48 m3 na m2</t>
  </si>
  <si>
    <t>Dovoz vody pro zálivku rostlin za vzdálenost do 1000 m</t>
  </si>
  <si>
    <t>Příplatek k dovozu vody pro zálivku rostlin do 1000 m ZKD 1000 m</t>
  </si>
  <si>
    <t>dtto</t>
  </si>
  <si>
    <t>Směs pro beton třída C30/37 X0 frakce do 8 mm</t>
  </si>
  <si>
    <t>R-14</t>
  </si>
  <si>
    <t>R-15</t>
  </si>
  <si>
    <t>nabetonování šachet (výška cca 0,15m, š. 0,1m, obvod šachet celkem 6,5m)</t>
  </si>
  <si>
    <t>viz pol. č. 596211122; frakce 0/63</t>
  </si>
  <si>
    <t>5 x pol. č. 596211122; frakce 8/16, tl. 50 mm</t>
  </si>
  <si>
    <t>plocha dlaždice 0,95 m2</t>
  </si>
  <si>
    <t>plocha dlaždic 75,05 m2</t>
  </si>
  <si>
    <t>nástupiště, rampa, přístupový chodník; změř. v MS; vč. frakce 4/8 (+5 %)</t>
  </si>
  <si>
    <t>Nástupnice tryskaná, žula š 40 cm tl 3 cm</t>
  </si>
  <si>
    <t>Nástupnice tryskaná, žula š 31 cm tl 3 cm</t>
  </si>
  <si>
    <t>Podstupnice tryskaná, žula tl 3 cm</t>
  </si>
  <si>
    <t>Nástupiště bezpečností pásy kontrastní optické značení š. 0,15 m
odstín žlutá RAL 6200</t>
  </si>
  <si>
    <t>Panel zatravňovací betonový 86 x 57 x 6 cm</t>
  </si>
  <si>
    <t>viz pol. 997241511</t>
  </si>
  <si>
    <t>Lože pod potrubí otevřený výkop z kameniva drobného těženého</t>
  </si>
  <si>
    <t>tloušťka lože 50 mm, celková délka výkopu 3,2 m</t>
  </si>
  <si>
    <t>Izolace proti zemní vlhkosti stěn foliemi nopovými pro běžné podmínky  tl. 0,5 mm šířky 1,5 m</t>
  </si>
  <si>
    <t>20m folie x šířka 1,5m = 30 m2</t>
  </si>
  <si>
    <t>Dočasné zajištění kabelů a kabelových tratí ze 3 volně ložených kabelů</t>
  </si>
  <si>
    <t>změř. v MS, sejmutí 15,386m2 v tl. 100 mm</t>
  </si>
  <si>
    <t xml:space="preserve">změř. v MS, rozprostření 13,442 v tl. 100 mm </t>
  </si>
  <si>
    <t>hm. tvárnic+podložky TISCHER: 18,820 t
hm. vybouraného betonu, žb: 2,166 t
hm. rozebrané dlažby: 1,813 t
hm bet. pražců (součást syp. nást.) 3,861 t</t>
  </si>
  <si>
    <t>ÚRS</t>
  </si>
  <si>
    <t>R-10</t>
  </si>
  <si>
    <t>Výkaz výměr</t>
  </si>
  <si>
    <t>Kód 
základny</t>
  </si>
  <si>
    <t>pol. č. 596211122 - pol. č. 592452670 - plocha
pol. R-592123150 (76m2)</t>
  </si>
  <si>
    <t>součet všech délek chodníkového obrubníku viz Půdorys</t>
  </si>
  <si>
    <t>Montáž fasádního obkladu</t>
  </si>
  <si>
    <t>R-16</t>
  </si>
  <si>
    <t>Nátěr hydroizolační - tekutá lepenka, balení 30 kg</t>
  </si>
  <si>
    <t>Provedení izolace proti zemní vlhkosti svislé za horka nátěrem asfaltovým</t>
  </si>
  <si>
    <t>zábr. zídka 7 m + ukončení nást. 2 x 1 m</t>
  </si>
  <si>
    <t>výplň dren. jámy 3,54 m3 x 2,6t/m3, viz Detail odvodnění</t>
  </si>
  <si>
    <t>Montáž a utěsnění prostupu potrubí</t>
  </si>
  <si>
    <t>Příplatek ZKD 1 km u vodorovného přemístění vybouraných hmot</t>
  </si>
  <si>
    <t>Vodorovné přemístění suti ZKD 1 km</t>
  </si>
  <si>
    <t>Technická specifikace</t>
  </si>
  <si>
    <t>Trasa Liberec - Vratislavice cca 7 km, příplatek za 6 km navíc</t>
  </si>
  <si>
    <t>20,636m ČDTEL; 43,025m SEE; 41,797m SSZT
(změř. v MS viz Půdorys)</t>
  </si>
  <si>
    <t>zhutněné zásypy nástupištních prefabrikátů + drenážní jáma + svod. potrubí; změř. v MS (87,957m3 nástupiště + 10 m3 dren. jáma + 1,54m3 svodné potrubí), k zásypu použít recyklát štěrk. lože  SO 06-10-01</t>
  </si>
  <si>
    <t>46ks á 0,25m2 před čekárnou a služ. vchodem</t>
  </si>
  <si>
    <t>změř. v MS viz příl. Půdorys, dlažba před služ. vchodem</t>
  </si>
  <si>
    <t>Položka obsahuje náklady na provedení uvedených výkonů</t>
  </si>
  <si>
    <t>Položka obsahuje cenu dodávky</t>
  </si>
  <si>
    <t>1,5 m x 3,2 m x 0,6 m - rýha pro svodné potrubí</t>
  </si>
  <si>
    <t>R-pol.</t>
  </si>
  <si>
    <t>Položka obsahuje cenu dodávky
materiálu pro konstrukci zábradlí</t>
  </si>
  <si>
    <t>Položka obsahuje náklady na provedení uvedených výkonů s dodáním materiálu na staveniště</t>
  </si>
  <si>
    <t>Obklad v délce 20m kolem izolace zdiva proti zemní vlhkosti;
položka zahrnuje kompletní dodávku a montáž</t>
  </si>
  <si>
    <t>vyvrtání otvoru prostupu potrubí
do studniční skruže průměr 150 mm</t>
  </si>
  <si>
    <t>nátěr drenážní jámy (povrch skruží) 10,68m2</t>
  </si>
  <si>
    <t>napojení svodného potrubí na dren. jámu, tl. stěny 100mm</t>
  </si>
  <si>
    <t>viz příl. Půdorys, Detail odvodnění a list Odv. žlab</t>
  </si>
  <si>
    <t>zákryt odvodňovacího žlabu, viz Půdorys a list Odv. žlab</t>
  </si>
  <si>
    <t>pro zákryt odtokových vpustí, viz Půdorys a list Odv. žlab</t>
  </si>
  <si>
    <t>4x skruž uvedených rozměrů, viz Detail odvodnění</t>
  </si>
  <si>
    <t>odtoková vpust 500x500mm š. 160 mm, 1 ks
viz Detail odvodnění a list Odv. žlab</t>
  </si>
  <si>
    <t>svod. potrubí do dren. jámy viz Detail odvodnění</t>
  </si>
  <si>
    <t>Položka zahrnuje cenu dodávky materiálu odvodňovacího žlabu</t>
  </si>
  <si>
    <t>Položka obsahuje cenu montáže a dodávky vč. spojovacího materiálu</t>
  </si>
  <si>
    <t>délka stávajícího nástupiště 62 m</t>
  </si>
  <si>
    <t>beton. podklad pod tvárnice TISCHER 0,5m x 0,5m x 5cm</t>
  </si>
  <si>
    <t>ukončení nástupiště 2ks + zábr. zídka 1ks viz Půdorys</t>
  </si>
  <si>
    <t>Položka obsahuje cenu
montáže a dodávky</t>
  </si>
  <si>
    <t>rozměry a provedení viz Technická zpráva</t>
  </si>
  <si>
    <t>Po jednom kusu vždy na konci nástupiště</t>
  </si>
  <si>
    <t>Položka zahrnuje překládání vybouraných hmot na jiný dopravní prostředek</t>
  </si>
  <si>
    <t>Položka zahrnuje vodorovné přemístění vybouraných hmot do 7 km se složením na skládce</t>
  </si>
  <si>
    <t xml:space="preserve">Položka zahrnuje příplatek za vodorovné přemístění vybouraných hmot se složením na skládce za každý km nad 7 km </t>
  </si>
  <si>
    <t>Položka zahrnuje překládání suti
na jiný dopravní prostředek</t>
  </si>
  <si>
    <t>Položka zahrnuje vodorovné přemístění suti do 7 km se složením na skládce</t>
  </si>
  <si>
    <t xml:space="preserve">Položka zahrnuje příplatek za vodorovné přemístění suti se složením na skládce za každý km
nad 7 km </t>
  </si>
  <si>
    <t>Položka obsahuje náklady na
provedení uvedených výkonů</t>
  </si>
  <si>
    <t>poklop okapové šachty 1ks viz Půdorys</t>
  </si>
  <si>
    <t>poklop zabezp. kabeláže 1ks viz Půdorys</t>
  </si>
  <si>
    <t>bednění schodištových stupňů, spočítána
plocha viz Detail odvodnění</t>
  </si>
  <si>
    <t>nástupnice schodiště k nástupišti (4 x 5,684m)</t>
  </si>
  <si>
    <t>nástupnice služebního schodiště dl. 2m</t>
  </si>
  <si>
    <t>podstupnice ke schodištím (4 x 5,684m + 2m)</t>
  </si>
  <si>
    <t>součet délek všech nástupnic a podstupnic
(8 x 5,684m + 4m)</t>
  </si>
  <si>
    <t>1ks lavičky z ocelových kulatin</t>
  </si>
  <si>
    <t>1 ks boxu na posypový materiál</t>
  </si>
  <si>
    <t>změř. v MS, příl. Vz. příč. řezy + Půdorys (plocha podkladního betonu, který není zahrnut v jiných položkách)
- pod schodišťové monolit. bloky (0,96 m2)
- zábr. patky, zábr. zídky a zábr. zídky z L pref
(3x 0,303 m2 + 8,64 m2 + 2,64 m2)</t>
  </si>
  <si>
    <t>nátěr vodicí linie - 84m nástupiště + 4 před služ. vstupem</t>
  </si>
  <si>
    <t xml:space="preserve">Poplatek za skládku nezahrnuje náklady na dopravu a manipulaci, jsou součástí jiných položek </t>
  </si>
  <si>
    <t>Poplatek za skládku nezahrnuje náklady na dopravu a manipulaci, jsou součástí jiných položek</t>
  </si>
  <si>
    <t>změř. v MS, plocha varovných a signálních pásů</t>
  </si>
  <si>
    <t>viz příl. Půdorys; ukončení nástupiště</t>
  </si>
  <si>
    <t>součet všech délek chodníkového obrubníku š. 80mm,
viz Půdorys</t>
  </si>
  <si>
    <t>Typ 
řádku</t>
  </si>
  <si>
    <t>dtto;meziskládka v místě stavby, dovozová vzdál 25 km</t>
  </si>
  <si>
    <t>příplatek za 18 km nad vzdál 7 km (skládka 25 km od meziskládky)</t>
  </si>
  <si>
    <t>změř. v MS, příl. Vz. příč. řezy + Půdorys
(228,833 m3 pro stavbu nástupiště + 15,1 m3 dren. jáma)</t>
  </si>
  <si>
    <t>(228,833 + 15,1 + 2,88)) x 1,8t/m3 - veškerá přemisťovaná zemina v rámci stavby</t>
  </si>
  <si>
    <t>(228,833 + 15,1 + 2,88)) x 1,8t/m3 - nespotřebovaná zemina vytěžená při demolici stávajícího nástupiště;
meziskládka v místě stavby, dovozová vzdál 25 km</t>
  </si>
  <si>
    <t>(228,833 + 15,1 + 2,88) m3 x 1,8 - nespotřebovaná zemina vytěžená při demolici stávajícího nástupiště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</si>
</sst>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K_č_-;\-* #,##0.00\ _K_č_-;_-* &quot;-&quot;??\ _K_č_-;_-@_-"/>
    <numFmt numFmtId="164" formatCode="0.00000"/>
    <numFmt numFmtId="165" formatCode="#,##0.000"/>
    <numFmt numFmtId="166" formatCode="#"/>
    <numFmt numFmtId="167" formatCode="_(#,##0&quot;.&quot;_);;;_(@_)"/>
    <numFmt numFmtId="168" formatCode="0.000"/>
  </numFmts>
  <fonts count="3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14"/>
      <color rgb="FF0070C0"/>
      <name val="Times New Roman CE"/>
      <family val="1"/>
      <charset val="238"/>
    </font>
    <font>
      <b/>
      <sz val="8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sz val="8"/>
      <color theme="1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sz val="11"/>
      <color theme="1"/>
      <name val="Arial CE"/>
      <family val="2"/>
      <charset val="238"/>
    </font>
    <font>
      <b/>
      <i/>
      <sz val="10"/>
      <color theme="1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Arial CE"/>
      <family val="2"/>
      <charset val="238"/>
    </font>
    <font>
      <sz val="8"/>
      <name val="Calibri"/>
      <family val="2"/>
      <charset val="238"/>
      <scheme val="minor"/>
    </font>
    <font>
      <b/>
      <sz val="14"/>
      <name val="Courier New CE"/>
      <family val="3"/>
      <charset val="238"/>
    </font>
    <font>
      <sz val="10"/>
      <color indexed="48"/>
      <name val="Arial CE"/>
      <family val="2"/>
      <charset val="238"/>
    </font>
    <font>
      <sz val="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365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0" borderId="0"/>
    <xf numFmtId="4" fontId="31" fillId="0" borderId="0" applyBorder="0" applyProtection="0">
      <protection locked="0"/>
    </xf>
    <xf numFmtId="4" fontId="31" fillId="0" borderId="0" applyBorder="0" applyProtection="0">
      <protection locked="0"/>
    </xf>
    <xf numFmtId="49" fontId="31" fillId="0" borderId="14" applyBorder="0" applyProtection="0">
      <alignment horizontal="left"/>
    </xf>
    <xf numFmtId="49" fontId="31" fillId="0" borderId="14" applyBorder="0" applyProtection="0">
      <alignment horizontal="left"/>
    </xf>
    <xf numFmtId="49" fontId="25" fillId="0" borderId="0" applyProtection="0"/>
    <xf numFmtId="43" fontId="3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31" fillId="0" borderId="0" applyBorder="0" applyProtection="0"/>
    <xf numFmtId="165" fontId="31" fillId="0" borderId="0" applyBorder="0" applyProtection="0"/>
    <xf numFmtId="49" fontId="31" fillId="0" borderId="14" applyBorder="0" applyProtection="0">
      <alignment horizontal="left"/>
    </xf>
    <xf numFmtId="49" fontId="31" fillId="0" borderId="14" applyBorder="0" applyProtection="0">
      <alignment horizontal="left"/>
    </xf>
    <xf numFmtId="165" fontId="31" fillId="0" borderId="0" applyBorder="0" applyProtection="0"/>
    <xf numFmtId="165" fontId="31" fillId="0" borderId="0" applyBorder="0" applyProtection="0"/>
    <xf numFmtId="0" fontId="31" fillId="0" borderId="14" applyBorder="0" applyProtection="0">
      <alignment horizontal="left"/>
      <protection locked="0"/>
    </xf>
    <xf numFmtId="0" fontId="31" fillId="0" borderId="14" applyBorder="0" applyProtection="0">
      <alignment horizontal="left"/>
      <protection locked="0"/>
    </xf>
    <xf numFmtId="0" fontId="4" fillId="0" borderId="0"/>
    <xf numFmtId="0" fontId="4" fillId="0" borderId="0"/>
    <xf numFmtId="0" fontId="4" fillId="0" borderId="0"/>
    <xf numFmtId="49" fontId="31" fillId="0" borderId="0" applyBorder="0" applyProtection="0">
      <alignment horizontal="center"/>
    </xf>
    <xf numFmtId="49" fontId="31" fillId="0" borderId="0" applyBorder="0" applyProtection="0">
      <alignment horizontal="center"/>
    </xf>
    <xf numFmtId="9" fontId="30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</cellStyleXfs>
  <cellXfs count="277">
    <xf numFmtId="0" fontId="0" fillId="0" borderId="0" xfId="0"/>
    <xf numFmtId="4" fontId="16" fillId="0" borderId="4" xfId="2" applyNumberFormat="1" applyFont="1" applyBorder="1" applyAlignment="1" applyProtection="1">
      <alignment horizontal="center" vertical="center"/>
      <protection locked="0"/>
    </xf>
    <xf numFmtId="4" fontId="6" fillId="2" borderId="3" xfId="1" applyNumberFormat="1" applyFont="1" applyFill="1" applyBorder="1" applyAlignment="1" applyProtection="1">
      <alignment horizontal="center" vertical="center"/>
      <protection locked="0"/>
    </xf>
    <xf numFmtId="49" fontId="15" fillId="0" borderId="18" xfId="2" applyNumberFormat="1" applyFont="1" applyBorder="1" applyAlignment="1" applyProtection="1">
      <alignment horizontal="left" vertical="center"/>
      <protection locked="0"/>
    </xf>
    <xf numFmtId="49" fontId="6" fillId="2" borderId="6" xfId="1" applyNumberFormat="1" applyFont="1" applyFill="1" applyBorder="1" applyAlignment="1" applyProtection="1">
      <alignment vertical="center"/>
      <protection locked="0"/>
    </xf>
    <xf numFmtId="49" fontId="6" fillId="0" borderId="18" xfId="2" applyNumberFormat="1" applyFont="1" applyBorder="1" applyAlignment="1" applyProtection="1">
      <alignment horizontal="left" vertical="center"/>
      <protection locked="0"/>
    </xf>
    <xf numFmtId="4" fontId="21" fillId="0" borderId="4" xfId="2" applyNumberFormat="1" applyFont="1" applyBorder="1" applyAlignment="1" applyProtection="1">
      <alignment horizontal="center" vertical="center"/>
      <protection locked="0"/>
    </xf>
    <xf numFmtId="4" fontId="16" fillId="0" borderId="18" xfId="2" applyNumberFormat="1" applyFont="1" applyBorder="1" applyAlignment="1" applyProtection="1">
      <alignment horizontal="center" vertical="center"/>
      <protection locked="0"/>
    </xf>
    <xf numFmtId="4" fontId="6" fillId="2" borderId="6" xfId="1" applyNumberFormat="1" applyFont="1" applyFill="1" applyBorder="1" applyAlignment="1" applyProtection="1">
      <alignment horizontal="center" vertical="center"/>
      <protection locked="0"/>
    </xf>
    <xf numFmtId="4" fontId="21" fillId="0" borderId="18" xfId="2" applyNumberFormat="1" applyFont="1" applyBorder="1" applyAlignment="1" applyProtection="1">
      <alignment horizontal="center" vertical="center"/>
      <protection locked="0"/>
    </xf>
    <xf numFmtId="0" fontId="23" fillId="0" borderId="19" xfId="0" applyNumberFormat="1" applyFont="1" applyFill="1" applyBorder="1" applyAlignment="1">
      <alignment horizontal="left" vertical="center" wrapText="1"/>
    </xf>
    <xf numFmtId="0" fontId="23" fillId="0" borderId="19" xfId="0" applyNumberFormat="1" applyFont="1" applyBorder="1" applyAlignment="1">
      <alignment horizontal="left" vertical="center" wrapText="1"/>
    </xf>
    <xf numFmtId="49" fontId="23" fillId="0" borderId="19" xfId="6" applyNumberFormat="1" applyFont="1" applyFill="1" applyBorder="1" applyAlignment="1" applyProtection="1">
      <alignment vertical="center" wrapText="1"/>
    </xf>
    <xf numFmtId="0" fontId="23" fillId="0" borderId="19" xfId="1" applyFont="1" applyBorder="1" applyAlignment="1" applyProtection="1">
      <alignment vertical="center" wrapText="1"/>
      <protection locked="0"/>
    </xf>
    <xf numFmtId="4" fontId="21" fillId="0" borderId="19" xfId="2" applyNumberFormat="1" applyFont="1" applyBorder="1" applyAlignment="1" applyProtection="1">
      <alignment horizontal="center" vertical="center"/>
      <protection locked="0"/>
    </xf>
    <xf numFmtId="0" fontId="6" fillId="2" borderId="3" xfId="1" applyFont="1" applyFill="1" applyBorder="1" applyAlignment="1" applyProtection="1">
      <alignment horizontal="center" vertical="center"/>
      <protection locked="0"/>
    </xf>
    <xf numFmtId="49" fontId="15" fillId="0" borderId="4" xfId="2" applyNumberFormat="1" applyFont="1" applyBorder="1" applyAlignment="1" applyProtection="1">
      <alignment horizontal="center" vertical="center"/>
      <protection locked="0"/>
    </xf>
    <xf numFmtId="49" fontId="21" fillId="0" borderId="0" xfId="2" applyNumberFormat="1" applyFont="1" applyBorder="1" applyAlignment="1" applyProtection="1">
      <alignment horizontal="center" vertical="center"/>
      <protection locked="0"/>
    </xf>
    <xf numFmtId="4" fontId="23" fillId="0" borderId="0" xfId="0" applyNumberFormat="1" applyFont="1" applyBorder="1" applyAlignment="1">
      <alignment horizontal="center" vertical="center"/>
    </xf>
    <xf numFmtId="4" fontId="23" fillId="0" borderId="19" xfId="0" applyNumberFormat="1" applyFont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15" fillId="0" borderId="4" xfId="2" applyNumberFormat="1" applyFont="1" applyBorder="1" applyAlignment="1" applyProtection="1">
      <alignment horizontal="center" vertical="center"/>
      <protection locked="0"/>
    </xf>
    <xf numFmtId="0" fontId="6" fillId="0" borderId="4" xfId="2" applyNumberFormat="1" applyFont="1" applyBorder="1" applyAlignment="1" applyProtection="1">
      <alignment horizontal="center" vertical="center"/>
      <protection locked="0"/>
    </xf>
    <xf numFmtId="0" fontId="23" fillId="0" borderId="19" xfId="0" applyNumberFormat="1" applyFont="1" applyFill="1" applyBorder="1" applyAlignment="1">
      <alignment horizontal="left" vertical="center"/>
    </xf>
    <xf numFmtId="0" fontId="23" fillId="0" borderId="0" xfId="0" applyNumberFormat="1" applyFont="1" applyFill="1" applyBorder="1" applyAlignment="1">
      <alignment horizontal="left" vertical="center"/>
    </xf>
    <xf numFmtId="0" fontId="23" fillId="0" borderId="19" xfId="0" applyNumberFormat="1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9" fillId="0" borderId="22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29" fillId="0" borderId="13" xfId="0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0" fontId="29" fillId="0" borderId="25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29" fillId="0" borderId="26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2" borderId="0" xfId="1" applyFont="1" applyFill="1" applyAlignment="1">
      <alignment vertical="center"/>
    </xf>
    <xf numFmtId="0" fontId="1" fillId="2" borderId="0" xfId="1" applyFill="1" applyAlignment="1">
      <alignment vertical="center"/>
    </xf>
    <xf numFmtId="0" fontId="1" fillId="2" borderId="0" xfId="1" applyFont="1" applyFill="1" applyAlignment="1">
      <alignment vertical="center"/>
    </xf>
    <xf numFmtId="0" fontId="1" fillId="0" borderId="0" xfId="1" applyFill="1" applyAlignment="1">
      <alignment horizontal="center" vertical="center"/>
    </xf>
    <xf numFmtId="0" fontId="9" fillId="0" borderId="0" xfId="2" applyFill="1" applyAlignment="1">
      <alignment vertical="center"/>
    </xf>
    <xf numFmtId="0" fontId="3" fillId="0" borderId="0" xfId="2" applyFont="1" applyFill="1" applyAlignment="1">
      <alignment horizontal="right" vertical="center"/>
    </xf>
    <xf numFmtId="4" fontId="17" fillId="3" borderId="18" xfId="7" applyNumberFormat="1" applyFont="1" applyFill="1" applyBorder="1" applyAlignment="1">
      <alignment horizontal="right" vertical="center"/>
    </xf>
    <xf numFmtId="0" fontId="27" fillId="0" borderId="0" xfId="0" applyFont="1" applyBorder="1" applyAlignment="1">
      <alignment vertical="center"/>
    </xf>
    <xf numFmtId="0" fontId="11" fillId="2" borderId="0" xfId="1" applyFont="1" applyFill="1" applyAlignment="1">
      <alignment horizontal="centerContinuous" vertical="center"/>
    </xf>
    <xf numFmtId="0" fontId="12" fillId="2" borderId="0" xfId="1" applyFont="1" applyFill="1" applyAlignment="1">
      <alignment horizontal="centerContinuous" vertical="center"/>
    </xf>
    <xf numFmtId="0" fontId="12" fillId="0" borderId="0" xfId="1" applyFont="1" applyFill="1" applyAlignment="1">
      <alignment horizontal="center" vertical="center"/>
    </xf>
    <xf numFmtId="0" fontId="12" fillId="0" borderId="0" xfId="1" applyFont="1" applyFill="1" applyAlignment="1">
      <alignment horizontal="right" vertical="center"/>
    </xf>
    <xf numFmtId="164" fontId="12" fillId="0" borderId="0" xfId="1" applyNumberFormat="1" applyFont="1" applyFill="1" applyAlignment="1">
      <alignment horizontal="right" vertical="center"/>
    </xf>
    <xf numFmtId="0" fontId="12" fillId="0" borderId="0" xfId="1" applyFont="1" applyFill="1" applyAlignment="1">
      <alignment horizontal="centerContinuous" vertical="center"/>
    </xf>
    <xf numFmtId="0" fontId="18" fillId="3" borderId="8" xfId="1" applyFont="1" applyFill="1" applyBorder="1" applyAlignment="1">
      <alignment horizontal="right" vertical="center"/>
    </xf>
    <xf numFmtId="0" fontId="28" fillId="0" borderId="0" xfId="0" applyFont="1" applyFill="1" applyAlignment="1">
      <alignment vertical="center"/>
    </xf>
    <xf numFmtId="0" fontId="1" fillId="0" borderId="0" xfId="1" applyFill="1" applyAlignment="1" applyProtection="1">
      <alignment horizontal="center" vertical="center"/>
      <protection locked="0"/>
    </xf>
    <xf numFmtId="0" fontId="1" fillId="0" borderId="0" xfId="1" applyFill="1" applyAlignment="1" applyProtection="1">
      <alignment horizontal="right" vertical="center"/>
      <protection locked="0"/>
    </xf>
    <xf numFmtId="164" fontId="1" fillId="0" borderId="0" xfId="1" applyNumberFormat="1" applyFill="1" applyAlignment="1" applyProtection="1">
      <alignment horizontal="right" vertical="center"/>
      <protection locked="0"/>
    </xf>
    <xf numFmtId="0" fontId="1" fillId="0" borderId="0" xfId="1" applyFill="1" applyAlignment="1" applyProtection="1">
      <alignment vertical="center"/>
      <protection locked="0"/>
    </xf>
    <xf numFmtId="0" fontId="5" fillId="0" borderId="0" xfId="1" applyNumberFormat="1" applyFont="1" applyFill="1" applyAlignment="1" applyProtection="1">
      <alignment horizontal="right" vertical="center"/>
      <protection locked="0"/>
    </xf>
    <xf numFmtId="49" fontId="14" fillId="0" borderId="0" xfId="1" applyNumberFormat="1" applyFont="1" applyFill="1" applyAlignment="1" applyProtection="1">
      <alignment vertical="center"/>
      <protection locked="0"/>
    </xf>
    <xf numFmtId="0" fontId="14" fillId="0" borderId="0" xfId="1" applyNumberFormat="1" applyFont="1" applyFill="1" applyAlignment="1" applyProtection="1">
      <alignment horizontal="left" vertical="center"/>
      <protection locked="0"/>
    </xf>
    <xf numFmtId="0" fontId="8" fillId="2" borderId="0" xfId="1" applyFont="1" applyFill="1" applyAlignment="1">
      <alignment vertical="center"/>
    </xf>
    <xf numFmtId="14" fontId="7" fillId="0" borderId="0" xfId="1" applyNumberFormat="1" applyFont="1" applyFill="1" applyAlignment="1" applyProtection="1">
      <alignment horizontal="left" vertical="center"/>
      <protection locked="0"/>
    </xf>
    <xf numFmtId="0" fontId="1" fillId="2" borderId="0" xfId="1" applyFill="1" applyAlignment="1">
      <alignment horizontal="left" vertical="center"/>
    </xf>
    <xf numFmtId="14" fontId="7" fillId="0" borderId="0" xfId="1" applyNumberFormat="1" applyFont="1" applyFill="1" applyAlignment="1" applyProtection="1">
      <alignment horizontal="center" vertical="center"/>
      <protection locked="0"/>
    </xf>
    <xf numFmtId="0" fontId="13" fillId="2" borderId="10" xfId="1" applyFont="1" applyFill="1" applyBorder="1" applyAlignment="1">
      <alignment vertical="center"/>
    </xf>
    <xf numFmtId="0" fontId="13" fillId="2" borderId="11" xfId="1" applyFont="1" applyFill="1" applyBorder="1" applyAlignment="1">
      <alignment vertical="center"/>
    </xf>
    <xf numFmtId="0" fontId="1" fillId="2" borderId="11" xfId="1" applyFont="1" applyFill="1" applyBorder="1" applyAlignment="1">
      <alignment vertical="center"/>
    </xf>
    <xf numFmtId="0" fontId="13" fillId="2" borderId="11" xfId="1" applyFont="1" applyFill="1" applyBorder="1" applyAlignment="1">
      <alignment horizontal="center" vertical="center"/>
    </xf>
    <xf numFmtId="0" fontId="13" fillId="2" borderId="11" xfId="1" applyFont="1" applyFill="1" applyBorder="1" applyAlignment="1">
      <alignment horizontal="right" vertical="center"/>
    </xf>
    <xf numFmtId="164" fontId="13" fillId="2" borderId="11" xfId="1" applyNumberFormat="1" applyFont="1" applyFill="1" applyBorder="1" applyAlignment="1">
      <alignment horizontal="right" vertical="center"/>
    </xf>
    <xf numFmtId="0" fontId="13" fillId="2" borderId="12" xfId="1" applyFont="1" applyFill="1" applyBorder="1" applyAlignment="1">
      <alignment horizontal="centerContinuous" vertical="center"/>
    </xf>
    <xf numFmtId="0" fontId="13" fillId="2" borderId="14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center" vertical="center"/>
    </xf>
    <xf numFmtId="0" fontId="1" fillId="2" borderId="7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right" vertical="center"/>
    </xf>
    <xf numFmtId="164" fontId="13" fillId="2" borderId="7" xfId="1" applyNumberFormat="1" applyFont="1" applyFill="1" applyBorder="1" applyAlignment="1">
      <alignment horizontal="center" vertical="center"/>
    </xf>
    <xf numFmtId="0" fontId="13" fillId="2" borderId="3" xfId="1" applyFont="1" applyFill="1" applyBorder="1" applyAlignment="1">
      <alignment horizontal="centerContinuous" vertical="center"/>
    </xf>
    <xf numFmtId="0" fontId="13" fillId="2" borderId="5" xfId="1" applyFont="1" applyFill="1" applyBorder="1" applyAlignment="1">
      <alignment horizontal="centerContinuous" vertical="center"/>
    </xf>
    <xf numFmtId="0" fontId="13" fillId="2" borderId="16" xfId="1" applyFont="1" applyFill="1" applyBorder="1" applyAlignment="1">
      <alignment vertical="center"/>
    </xf>
    <xf numFmtId="0" fontId="13" fillId="2" borderId="5" xfId="1" applyFont="1" applyFill="1" applyBorder="1" applyAlignment="1">
      <alignment horizontal="center" vertical="center"/>
    </xf>
    <xf numFmtId="0" fontId="1" fillId="2" borderId="5" xfId="1" applyFont="1" applyFill="1" applyBorder="1" applyAlignment="1">
      <alignment horizontal="center" vertical="center"/>
    </xf>
    <xf numFmtId="0" fontId="13" fillId="2" borderId="5" xfId="1" applyNumberFormat="1" applyFont="1" applyFill="1" applyBorder="1" applyAlignment="1">
      <alignment horizontal="center" vertical="center"/>
    </xf>
    <xf numFmtId="164" fontId="13" fillId="2" borderId="5" xfId="1" applyNumberFormat="1" applyFont="1" applyFill="1" applyBorder="1" applyAlignment="1">
      <alignment horizontal="center" vertical="center"/>
    </xf>
    <xf numFmtId="0" fontId="19" fillId="2" borderId="5" xfId="1" applyFont="1" applyFill="1" applyBorder="1" applyAlignment="1">
      <alignment horizontal="center" vertical="center"/>
    </xf>
    <xf numFmtId="0" fontId="10" fillId="2" borderId="17" xfId="1" applyFont="1" applyFill="1" applyBorder="1" applyAlignment="1">
      <alignment horizontal="center" vertical="center"/>
    </xf>
    <xf numFmtId="0" fontId="10" fillId="2" borderId="9" xfId="1" applyFont="1" applyFill="1" applyBorder="1" applyAlignment="1">
      <alignment horizontal="center" vertical="center"/>
    </xf>
    <xf numFmtId="1" fontId="10" fillId="2" borderId="9" xfId="1" applyNumberFormat="1" applyFont="1" applyFill="1" applyBorder="1" applyAlignment="1">
      <alignment horizontal="center" vertical="center"/>
    </xf>
    <xf numFmtId="165" fontId="16" fillId="0" borderId="4" xfId="2" applyNumberFormat="1" applyFont="1" applyBorder="1" applyAlignment="1" applyProtection="1">
      <alignment horizontal="center" vertical="center"/>
      <protection locked="0"/>
    </xf>
    <xf numFmtId="165" fontId="16" fillId="2" borderId="18" xfId="2" applyNumberFormat="1" applyFont="1" applyFill="1" applyBorder="1" applyAlignment="1">
      <alignment horizontal="right" vertical="center"/>
    </xf>
    <xf numFmtId="4" fontId="16" fillId="0" borderId="4" xfId="2" applyNumberFormat="1" applyFont="1" applyBorder="1" applyAlignment="1" applyProtection="1">
      <alignment vertical="center"/>
      <protection locked="0"/>
    </xf>
    <xf numFmtId="165" fontId="6" fillId="2" borderId="3" xfId="1" applyNumberFormat="1" applyFont="1" applyFill="1" applyBorder="1" applyAlignment="1" applyProtection="1">
      <alignment horizontal="center" vertical="center"/>
      <protection locked="0"/>
    </xf>
    <xf numFmtId="4" fontId="6" fillId="2" borderId="6" xfId="1" applyNumberFormat="1" applyFont="1" applyFill="1" applyBorder="1" applyAlignment="1" applyProtection="1">
      <alignment horizontal="right" vertical="center"/>
      <protection locked="0"/>
    </xf>
    <xf numFmtId="4" fontId="6" fillId="2" borderId="3" xfId="1" applyNumberFormat="1" applyFont="1" applyFill="1" applyBorder="1" applyAlignment="1" applyProtection="1">
      <alignment vertical="center"/>
      <protection locked="0"/>
    </xf>
    <xf numFmtId="4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right" vertical="center"/>
      <protection locked="0"/>
    </xf>
    <xf numFmtId="4" fontId="16" fillId="2" borderId="18" xfId="2" applyNumberFormat="1" applyFont="1" applyFill="1" applyBorder="1" applyAlignment="1">
      <alignment vertical="center"/>
    </xf>
    <xf numFmtId="165" fontId="6" fillId="2" borderId="6" xfId="1" applyNumberFormat="1" applyFont="1" applyFill="1" applyBorder="1" applyAlignment="1" applyProtection="1">
      <alignment horizontal="right" vertical="center"/>
      <protection locked="0"/>
    </xf>
    <xf numFmtId="165" fontId="21" fillId="0" borderId="0" xfId="2" applyNumberFormat="1" applyFont="1" applyBorder="1" applyAlignment="1" applyProtection="1">
      <alignment horizontal="center" vertical="center"/>
      <protection locked="0"/>
    </xf>
    <xf numFmtId="165" fontId="21" fillId="2" borderId="19" xfId="2" applyNumberFormat="1" applyFont="1" applyFill="1" applyBorder="1" applyAlignment="1">
      <alignment horizontal="right" vertical="center"/>
    </xf>
    <xf numFmtId="4" fontId="16" fillId="0" borderId="0" xfId="2" applyNumberFormat="1" applyFont="1" applyBorder="1" applyAlignment="1" applyProtection="1">
      <alignment vertical="center"/>
      <protection locked="0"/>
    </xf>
    <xf numFmtId="4" fontId="16" fillId="2" borderId="19" xfId="2" applyNumberFormat="1" applyFont="1" applyFill="1" applyBorder="1" applyAlignment="1">
      <alignment vertical="center"/>
    </xf>
    <xf numFmtId="0" fontId="22" fillId="0" borderId="0" xfId="0" applyFont="1" applyAlignment="1">
      <alignment vertical="center"/>
    </xf>
    <xf numFmtId="167" fontId="26" fillId="0" borderId="0" xfId="6" applyNumberFormat="1" applyFont="1" applyBorder="1" applyAlignment="1">
      <alignment horizontal="center" vertical="center"/>
    </xf>
    <xf numFmtId="49" fontId="26" fillId="0" borderId="0" xfId="6" applyNumberFormat="1" applyFont="1" applyBorder="1" applyAlignment="1">
      <alignment horizontal="left" vertical="center"/>
    </xf>
    <xf numFmtId="49" fontId="26" fillId="0" borderId="0" xfId="6" applyNumberFormat="1" applyFont="1" applyBorder="1" applyAlignment="1">
      <alignment horizontal="left" vertical="center" wrapText="1"/>
    </xf>
    <xf numFmtId="4" fontId="26" fillId="0" borderId="0" xfId="6" applyNumberFormat="1" applyFont="1" applyBorder="1" applyAlignment="1">
      <alignment horizontal="center" vertical="center"/>
    </xf>
    <xf numFmtId="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4" xfId="0" applyFill="1" applyBorder="1"/>
    <xf numFmtId="4" fontId="0" fillId="0" borderId="20" xfId="0" applyNumberForma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/>
    <xf numFmtId="4" fontId="0" fillId="0" borderId="23" xfId="0" applyNumberFormat="1" applyBorder="1" applyAlignment="1">
      <alignment horizontal="center"/>
    </xf>
    <xf numFmtId="0" fontId="0" fillId="0" borderId="24" xfId="0" applyBorder="1"/>
    <xf numFmtId="4" fontId="0" fillId="0" borderId="30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1" xfId="0" applyBorder="1"/>
    <xf numFmtId="4" fontId="0" fillId="0" borderId="32" xfId="0" applyNumberFormat="1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/>
    <xf numFmtId="0" fontId="27" fillId="0" borderId="0" xfId="0" applyFont="1" applyAlignment="1">
      <alignment vertical="center"/>
    </xf>
    <xf numFmtId="4" fontId="23" fillId="0" borderId="19" xfId="0" applyNumberFormat="1" applyFont="1" applyFill="1" applyBorder="1" applyAlignment="1">
      <alignment horizontal="right" vertical="top"/>
    </xf>
    <xf numFmtId="4" fontId="23" fillId="0" borderId="19" xfId="0" applyNumberFormat="1" applyFont="1" applyBorder="1" applyAlignment="1">
      <alignment horizontal="right" vertical="top"/>
    </xf>
    <xf numFmtId="49" fontId="23" fillId="0" borderId="19" xfId="0" applyNumberFormat="1" applyFont="1" applyFill="1" applyBorder="1" applyAlignment="1">
      <alignment horizontal="left" vertical="center" wrapText="1"/>
    </xf>
    <xf numFmtId="0" fontId="18" fillId="0" borderId="0" xfId="1" applyFont="1" applyFill="1" applyBorder="1" applyAlignment="1">
      <alignment horizontal="center" vertical="center"/>
    </xf>
    <xf numFmtId="4" fontId="17" fillId="0" borderId="0" xfId="7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/>
    </xf>
    <xf numFmtId="49" fontId="23" fillId="0" borderId="19" xfId="0" applyNumberFormat="1" applyFont="1" applyBorder="1" applyAlignment="1">
      <alignment horizontal="left" vertical="center" wrapText="1"/>
    </xf>
    <xf numFmtId="165" fontId="23" fillId="2" borderId="19" xfId="0" applyNumberFormat="1" applyFont="1" applyFill="1" applyBorder="1" applyAlignment="1">
      <alignment horizontal="right" vertical="center"/>
    </xf>
    <xf numFmtId="0" fontId="23" fillId="0" borderId="19" xfId="0" applyFont="1" applyBorder="1" applyAlignment="1">
      <alignment horizontal="center" vertical="center"/>
    </xf>
    <xf numFmtId="2" fontId="23" fillId="0" borderId="19" xfId="0" applyNumberFormat="1" applyFont="1" applyBorder="1" applyAlignment="1">
      <alignment horizontal="right" vertical="center"/>
    </xf>
    <xf numFmtId="4" fontId="23" fillId="2" borderId="19" xfId="0" applyNumberFormat="1" applyFont="1" applyFill="1" applyBorder="1" applyAlignment="1">
      <alignment horizontal="right" vertical="center"/>
    </xf>
    <xf numFmtId="0" fontId="23" fillId="0" borderId="19" xfId="0" applyFont="1" applyBorder="1" applyAlignment="1">
      <alignment vertical="center"/>
    </xf>
    <xf numFmtId="2" fontId="23" fillId="2" borderId="19" xfId="0" applyNumberFormat="1" applyFont="1" applyFill="1" applyBorder="1" applyAlignment="1">
      <alignment horizontal="right" vertical="center"/>
    </xf>
    <xf numFmtId="0" fontId="23" fillId="0" borderId="19" xfId="0" applyFont="1" applyBorder="1" applyAlignment="1">
      <alignment vertical="center" wrapText="1"/>
    </xf>
    <xf numFmtId="2" fontId="23" fillId="0" borderId="0" xfId="0" applyNumberFormat="1" applyFont="1" applyBorder="1" applyAlignment="1">
      <alignment horizontal="right" vertical="center"/>
    </xf>
    <xf numFmtId="4" fontId="23" fillId="0" borderId="0" xfId="0" applyNumberFormat="1" applyFont="1" applyBorder="1" applyAlignment="1">
      <alignment horizontal="right" vertical="top"/>
    </xf>
    <xf numFmtId="0" fontId="23" fillId="2" borderId="19" xfId="0" applyFont="1" applyFill="1" applyBorder="1" applyAlignment="1">
      <alignment horizontal="right" vertical="center"/>
    </xf>
    <xf numFmtId="0" fontId="32" fillId="2" borderId="19" xfId="0" applyFont="1" applyFill="1" applyBorder="1" applyAlignment="1">
      <alignment vertical="center"/>
    </xf>
    <xf numFmtId="0" fontId="23" fillId="0" borderId="19" xfId="6" applyNumberFormat="1" applyFont="1" applyBorder="1" applyAlignment="1">
      <alignment horizontal="left" vertical="center"/>
    </xf>
    <xf numFmtId="0" fontId="23" fillId="0" borderId="19" xfId="6" applyNumberFormat="1" applyFont="1" applyBorder="1" applyAlignment="1">
      <alignment horizontal="left" vertical="center" wrapText="1"/>
    </xf>
    <xf numFmtId="4" fontId="23" fillId="0" borderId="19" xfId="6" applyNumberFormat="1" applyFont="1" applyBorder="1" applyAlignment="1">
      <alignment horizontal="center" vertical="center"/>
    </xf>
    <xf numFmtId="4" fontId="23" fillId="0" borderId="19" xfId="0" applyNumberFormat="1" applyFont="1" applyFill="1" applyBorder="1" applyAlignment="1">
      <alignment horizontal="right" vertical="center"/>
    </xf>
    <xf numFmtId="4" fontId="23" fillId="0" borderId="19" xfId="0" applyNumberFormat="1" applyFont="1" applyBorder="1" applyAlignment="1">
      <alignment horizontal="right" vertical="center"/>
    </xf>
    <xf numFmtId="0" fontId="23" fillId="0" borderId="19" xfId="0" applyFont="1" applyFill="1" applyBorder="1" applyAlignment="1">
      <alignment vertical="center"/>
    </xf>
    <xf numFmtId="49" fontId="23" fillId="0" borderId="19" xfId="6" applyNumberFormat="1" applyFont="1" applyBorder="1" applyAlignment="1">
      <alignment horizontal="left" vertical="center" wrapText="1"/>
    </xf>
    <xf numFmtId="0" fontId="23" fillId="0" borderId="0" xfId="6" applyNumberFormat="1" applyFont="1" applyBorder="1" applyAlignment="1">
      <alignment horizontal="left" vertical="center"/>
    </xf>
    <xf numFmtId="165" fontId="23" fillId="2" borderId="18" xfId="0" applyNumberFormat="1" applyFont="1" applyFill="1" applyBorder="1" applyAlignment="1">
      <alignment horizontal="right" vertical="center"/>
    </xf>
    <xf numFmtId="49" fontId="23" fillId="0" borderId="19" xfId="24" applyNumberFormat="1" applyFont="1" applyBorder="1" applyAlignment="1">
      <alignment horizontal="left" vertical="center" wrapText="1"/>
    </xf>
    <xf numFmtId="166" fontId="23" fillId="0" borderId="19" xfId="0" applyNumberFormat="1" applyFont="1" applyFill="1" applyBorder="1" applyAlignment="1" applyProtection="1">
      <alignment horizontal="left" vertical="center"/>
    </xf>
    <xf numFmtId="166" fontId="23" fillId="0" borderId="19" xfId="0" applyNumberFormat="1" applyFont="1" applyFill="1" applyBorder="1" applyAlignment="1" applyProtection="1">
      <alignment horizontal="left" vertical="center" wrapText="1"/>
    </xf>
    <xf numFmtId="4" fontId="23" fillId="0" borderId="19" xfId="0" applyNumberFormat="1" applyFont="1" applyFill="1" applyBorder="1" applyAlignment="1" applyProtection="1">
      <alignment horizontal="center" vertical="center"/>
    </xf>
    <xf numFmtId="0" fontId="23" fillId="2" borderId="19" xfId="0" applyFont="1" applyFill="1" applyBorder="1" applyAlignment="1">
      <alignment horizontal="center" vertical="center"/>
    </xf>
    <xf numFmtId="0" fontId="35" fillId="0" borderId="19" xfId="0" applyFont="1" applyBorder="1" applyAlignment="1">
      <alignment vertical="center"/>
    </xf>
    <xf numFmtId="0" fontId="32" fillId="4" borderId="34" xfId="0" applyFont="1" applyFill="1" applyBorder="1" applyAlignment="1">
      <alignment vertical="center"/>
    </xf>
    <xf numFmtId="0" fontId="32" fillId="4" borderId="33" xfId="0" applyFont="1" applyFill="1" applyBorder="1" applyAlignment="1">
      <alignment vertical="center"/>
    </xf>
    <xf numFmtId="0" fontId="33" fillId="4" borderId="33" xfId="0" applyFont="1" applyFill="1" applyBorder="1" applyAlignment="1">
      <alignment vertical="center"/>
    </xf>
    <xf numFmtId="0" fontId="32" fillId="4" borderId="33" xfId="0" applyFont="1" applyFill="1" applyBorder="1" applyAlignment="1">
      <alignment horizontal="center" vertical="center"/>
    </xf>
    <xf numFmtId="49" fontId="15" fillId="0" borderId="35" xfId="2" applyNumberFormat="1" applyFont="1" applyBorder="1" applyAlignment="1" applyProtection="1">
      <alignment horizontal="center" vertical="center"/>
      <protection locked="0"/>
    </xf>
    <xf numFmtId="4" fontId="23" fillId="0" borderId="0" xfId="0" applyNumberFormat="1" applyFont="1" applyBorder="1" applyAlignment="1">
      <alignment horizontal="right" vertical="center"/>
    </xf>
    <xf numFmtId="0" fontId="23" fillId="0" borderId="14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165" fontId="23" fillId="0" borderId="0" xfId="0" applyNumberFormat="1" applyFont="1" applyBorder="1" applyAlignment="1">
      <alignment horizontal="right" vertical="center"/>
    </xf>
    <xf numFmtId="0" fontId="23" fillId="0" borderId="0" xfId="0" applyFont="1" applyBorder="1" applyAlignment="1">
      <alignment horizontal="right" vertical="center"/>
    </xf>
    <xf numFmtId="49" fontId="23" fillId="0" borderId="0" xfId="0" applyNumberFormat="1" applyFont="1" applyBorder="1" applyAlignment="1">
      <alignment horizontal="left" vertical="center"/>
    </xf>
    <xf numFmtId="0" fontId="23" fillId="0" borderId="0" xfId="0" applyNumberFormat="1" applyFont="1" applyBorder="1" applyAlignment="1">
      <alignment horizontal="left" vertical="center"/>
    </xf>
    <xf numFmtId="0" fontId="6" fillId="2" borderId="16" xfId="1" applyFont="1" applyFill="1" applyBorder="1" applyAlignment="1" applyProtection="1">
      <alignment horizontal="center" vertical="center"/>
      <protection locked="0"/>
    </xf>
    <xf numFmtId="4" fontId="32" fillId="0" borderId="0" xfId="0" applyNumberFormat="1" applyFont="1" applyBorder="1" applyAlignment="1">
      <alignment vertical="center"/>
    </xf>
    <xf numFmtId="0" fontId="23" fillId="0" borderId="0" xfId="0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center" vertical="center"/>
    </xf>
    <xf numFmtId="165" fontId="23" fillId="0" borderId="0" xfId="0" applyNumberFormat="1" applyFont="1" applyFill="1" applyBorder="1" applyAlignment="1">
      <alignment horizontal="right" vertical="center"/>
    </xf>
    <xf numFmtId="4" fontId="23" fillId="0" borderId="0" xfId="0" applyNumberFormat="1" applyFont="1" applyFill="1" applyBorder="1" applyAlignment="1">
      <alignment horizontal="right" vertical="center"/>
    </xf>
    <xf numFmtId="49" fontId="6" fillId="0" borderId="35" xfId="2" applyNumberFormat="1" applyFont="1" applyBorder="1" applyAlignment="1" applyProtection="1">
      <alignment horizontal="center" vertical="center"/>
      <protection locked="0"/>
    </xf>
    <xf numFmtId="49" fontId="21" fillId="0" borderId="14" xfId="2" applyNumberFormat="1" applyFont="1" applyBorder="1" applyAlignment="1" applyProtection="1">
      <alignment horizontal="center" vertical="center"/>
      <protection locked="0"/>
    </xf>
    <xf numFmtId="0" fontId="34" fillId="0" borderId="0" xfId="0" applyFont="1" applyBorder="1" applyAlignment="1">
      <alignment vertical="center"/>
    </xf>
    <xf numFmtId="0" fontId="6" fillId="2" borderId="17" xfId="1" applyFont="1" applyFill="1" applyBorder="1" applyAlignment="1" applyProtection="1">
      <alignment horizontal="center" vertical="center"/>
      <protection locked="0"/>
    </xf>
    <xf numFmtId="0" fontId="6" fillId="2" borderId="21" xfId="1" applyFont="1" applyFill="1" applyBorder="1" applyAlignment="1" applyProtection="1">
      <alignment horizontal="center" vertical="center"/>
      <protection locked="0"/>
    </xf>
    <xf numFmtId="49" fontId="6" fillId="2" borderId="36" xfId="1" applyNumberFormat="1" applyFont="1" applyFill="1" applyBorder="1" applyAlignment="1" applyProtection="1">
      <alignment vertical="center"/>
      <protection locked="0"/>
    </xf>
    <xf numFmtId="4" fontId="6" fillId="2" borderId="21" xfId="1" applyNumberFormat="1" applyFont="1" applyFill="1" applyBorder="1" applyAlignment="1" applyProtection="1">
      <alignment horizontal="center" vertical="center"/>
      <protection locked="0"/>
    </xf>
    <xf numFmtId="4" fontId="6" fillId="2" borderId="36" xfId="1" applyNumberFormat="1" applyFont="1" applyFill="1" applyBorder="1" applyAlignment="1" applyProtection="1">
      <alignment horizontal="center" vertical="center"/>
      <protection locked="0"/>
    </xf>
    <xf numFmtId="165" fontId="6" fillId="2" borderId="21" xfId="1" applyNumberFormat="1" applyFont="1" applyFill="1" applyBorder="1" applyAlignment="1" applyProtection="1">
      <alignment horizontal="center" vertical="center"/>
      <protection locked="0"/>
    </xf>
    <xf numFmtId="165" fontId="6" fillId="2" borderId="36" xfId="1" applyNumberFormat="1" applyFont="1" applyFill="1" applyBorder="1" applyAlignment="1" applyProtection="1">
      <alignment horizontal="right" vertical="center"/>
      <protection locked="0"/>
    </xf>
    <xf numFmtId="4" fontId="6" fillId="2" borderId="21" xfId="1" applyNumberFormat="1" applyFont="1" applyFill="1" applyBorder="1" applyAlignment="1" applyProtection="1">
      <alignment vertical="center"/>
      <protection locked="0"/>
    </xf>
    <xf numFmtId="4" fontId="6" fillId="2" borderId="36" xfId="1" applyNumberFormat="1" applyFont="1" applyFill="1" applyBorder="1" applyAlignment="1" applyProtection="1">
      <alignment vertical="center"/>
      <protection locked="0"/>
    </xf>
    <xf numFmtId="4" fontId="6" fillId="2" borderId="21" xfId="1" applyNumberFormat="1" applyFont="1" applyFill="1" applyBorder="1" applyAlignment="1" applyProtection="1">
      <alignment horizontal="right" vertical="center"/>
      <protection locked="0"/>
    </xf>
    <xf numFmtId="168" fontId="36" fillId="0" borderId="0" xfId="4364" applyNumberFormat="1" applyFont="1" applyFill="1" applyBorder="1" applyAlignment="1">
      <alignment horizontal="right"/>
    </xf>
    <xf numFmtId="168" fontId="6" fillId="0" borderId="0" xfId="1" applyNumberFormat="1" applyFont="1" applyFill="1" applyBorder="1" applyAlignment="1">
      <alignment horizontal="center"/>
    </xf>
    <xf numFmtId="168" fontId="1" fillId="0" borderId="0" xfId="1" applyNumberFormat="1" applyFill="1" applyAlignment="1" applyProtection="1">
      <alignment horizontal="right"/>
      <protection locked="0"/>
    </xf>
    <xf numFmtId="168" fontId="37" fillId="0" borderId="0" xfId="1" applyNumberFormat="1" applyFont="1" applyFill="1" applyBorder="1" applyAlignment="1" applyProtection="1">
      <alignment horizontal="center"/>
      <protection locked="0"/>
    </xf>
    <xf numFmtId="168" fontId="1" fillId="5" borderId="0" xfId="1" applyNumberFormat="1" applyFill="1" applyAlignment="1" applyProtection="1">
      <alignment horizontal="right"/>
      <protection locked="0"/>
    </xf>
    <xf numFmtId="0" fontId="13" fillId="2" borderId="3" xfId="1" applyFont="1" applyFill="1" applyBorder="1" applyAlignment="1">
      <alignment horizontal="center" vertical="center"/>
    </xf>
    <xf numFmtId="1" fontId="10" fillId="2" borderId="39" xfId="1" applyNumberFormat="1" applyFont="1" applyFill="1" applyBorder="1" applyAlignment="1">
      <alignment horizontal="center" vertical="center"/>
    </xf>
    <xf numFmtId="2" fontId="23" fillId="2" borderId="40" xfId="0" applyNumberFormat="1" applyFont="1" applyFill="1" applyBorder="1" applyAlignment="1">
      <alignment horizontal="right" vertical="center"/>
    </xf>
    <xf numFmtId="4" fontId="23" fillId="2" borderId="40" xfId="0" applyNumberFormat="1" applyFont="1" applyFill="1" applyBorder="1" applyAlignment="1">
      <alignment horizontal="right" vertical="center"/>
    </xf>
    <xf numFmtId="4" fontId="6" fillId="2" borderId="41" xfId="1" applyNumberFormat="1" applyFont="1" applyFill="1" applyBorder="1" applyAlignment="1" applyProtection="1">
      <alignment vertical="center"/>
      <protection locked="0"/>
    </xf>
    <xf numFmtId="4" fontId="16" fillId="2" borderId="42" xfId="2" applyNumberFormat="1" applyFont="1" applyFill="1" applyBorder="1" applyAlignment="1">
      <alignment vertical="center"/>
    </xf>
    <xf numFmtId="0" fontId="32" fillId="2" borderId="40" xfId="0" applyFont="1" applyFill="1" applyBorder="1" applyAlignment="1">
      <alignment vertical="center"/>
    </xf>
    <xf numFmtId="4" fontId="16" fillId="2" borderId="40" xfId="2" applyNumberFormat="1" applyFont="1" applyFill="1" applyBorder="1" applyAlignment="1">
      <alignment vertical="center"/>
    </xf>
    <xf numFmtId="4" fontId="6" fillId="2" borderId="43" xfId="1" applyNumberFormat="1" applyFont="1" applyFill="1" applyBorder="1" applyAlignment="1" applyProtection="1">
      <alignment vertical="center"/>
      <protection locked="0"/>
    </xf>
    <xf numFmtId="4" fontId="24" fillId="0" borderId="40" xfId="0" applyNumberFormat="1" applyFont="1" applyFill="1" applyBorder="1" applyAlignment="1">
      <alignment horizontal="center" vertical="center"/>
    </xf>
    <xf numFmtId="4" fontId="6" fillId="0" borderId="41" xfId="1" applyNumberFormat="1" applyFont="1" applyFill="1" applyBorder="1" applyAlignment="1" applyProtection="1">
      <alignment horizontal="center" vertical="center"/>
      <protection locked="0"/>
    </xf>
    <xf numFmtId="4" fontId="16" fillId="0" borderId="40" xfId="2" applyNumberFormat="1" applyFont="1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4" fontId="6" fillId="0" borderId="40" xfId="1" applyNumberFormat="1" applyFont="1" applyFill="1" applyBorder="1" applyAlignment="1" applyProtection="1">
      <alignment horizontal="center" vertical="center"/>
      <protection locked="0"/>
    </xf>
    <xf numFmtId="4" fontId="16" fillId="0" borderId="42" xfId="2" applyNumberFormat="1" applyFont="1" applyFill="1" applyBorder="1" applyAlignment="1">
      <alignment horizontal="center" vertical="center"/>
    </xf>
    <xf numFmtId="2" fontId="24" fillId="0" borderId="19" xfId="0" applyNumberFormat="1" applyFont="1" applyFill="1" applyBorder="1" applyAlignment="1">
      <alignment horizontal="center" vertical="center"/>
    </xf>
    <xf numFmtId="4" fontId="24" fillId="0" borderId="19" xfId="0" applyNumberFormat="1" applyFont="1" applyFill="1" applyBorder="1" applyAlignment="1">
      <alignment horizontal="center" vertical="center"/>
    </xf>
    <xf numFmtId="4" fontId="6" fillId="0" borderId="6" xfId="1" applyNumberFormat="1" applyFont="1" applyFill="1" applyBorder="1" applyAlignment="1" applyProtection="1">
      <alignment horizontal="center" vertical="center"/>
      <protection locked="0"/>
    </xf>
    <xf numFmtId="4" fontId="16" fillId="0" borderId="19" xfId="2" applyNumberFormat="1" applyFont="1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4" fontId="6" fillId="0" borderId="19" xfId="1" applyNumberFormat="1" applyFont="1" applyFill="1" applyBorder="1" applyAlignment="1" applyProtection="1">
      <alignment horizontal="center" vertical="center"/>
      <protection locked="0"/>
    </xf>
    <xf numFmtId="1" fontId="10" fillId="2" borderId="45" xfId="1" applyNumberFormat="1" applyFont="1" applyFill="1" applyBorder="1" applyAlignment="1">
      <alignment horizontal="center" vertical="center"/>
    </xf>
    <xf numFmtId="0" fontId="27" fillId="4" borderId="23" xfId="0" applyFont="1" applyFill="1" applyBorder="1" applyAlignment="1">
      <alignment vertical="center"/>
    </xf>
    <xf numFmtId="0" fontId="27" fillId="0" borderId="23" xfId="0" applyFont="1" applyBorder="1" applyAlignment="1">
      <alignment vertical="center"/>
    </xf>
    <xf numFmtId="0" fontId="24" fillId="0" borderId="23" xfId="0" applyFont="1" applyBorder="1" applyAlignment="1">
      <alignment vertical="center"/>
    </xf>
    <xf numFmtId="0" fontId="24" fillId="0" borderId="23" xfId="0" applyFont="1" applyBorder="1" applyAlignment="1">
      <alignment vertical="center" wrapText="1"/>
    </xf>
    <xf numFmtId="0" fontId="24" fillId="0" borderId="23" xfId="0" applyFont="1" applyFill="1" applyBorder="1" applyAlignment="1">
      <alignment vertical="center" wrapText="1"/>
    </xf>
    <xf numFmtId="0" fontId="24" fillId="0" borderId="23" xfId="0" applyFont="1" applyFill="1" applyBorder="1" applyAlignment="1">
      <alignment vertical="center"/>
    </xf>
    <xf numFmtId="0" fontId="24" fillId="0" borderId="15" xfId="0" applyFont="1" applyBorder="1" applyAlignment="1">
      <alignment vertical="center"/>
    </xf>
    <xf numFmtId="0" fontId="26" fillId="0" borderId="23" xfId="15" applyFont="1" applyBorder="1" applyAlignment="1" applyProtection="1">
      <alignment vertical="center" wrapText="1"/>
      <protection locked="0"/>
    </xf>
    <xf numFmtId="0" fontId="24" fillId="0" borderId="30" xfId="0" applyFont="1" applyBorder="1" applyAlignment="1">
      <alignment vertical="center"/>
    </xf>
    <xf numFmtId="0" fontId="27" fillId="0" borderId="15" xfId="0" applyFont="1" applyBorder="1" applyAlignment="1">
      <alignment vertical="center"/>
    </xf>
    <xf numFmtId="1" fontId="10" fillId="2" borderId="38" xfId="1" applyNumberFormat="1" applyFont="1" applyFill="1" applyBorder="1" applyAlignment="1">
      <alignment horizontal="center" vertical="center"/>
    </xf>
    <xf numFmtId="0" fontId="27" fillId="4" borderId="19" xfId="0" applyFont="1" applyFill="1" applyBorder="1" applyAlignment="1">
      <alignment vertical="center"/>
    </xf>
    <xf numFmtId="0" fontId="27" fillId="0" borderId="19" xfId="0" applyFont="1" applyBorder="1" applyAlignment="1">
      <alignment vertical="center"/>
    </xf>
    <xf numFmtId="0" fontId="24" fillId="0" borderId="19" xfId="0" applyFont="1" applyBorder="1" applyAlignment="1">
      <alignment vertical="center"/>
    </xf>
    <xf numFmtId="0" fontId="24" fillId="0" borderId="19" xfId="0" applyFont="1" applyBorder="1" applyAlignment="1">
      <alignment vertical="center" wrapText="1"/>
    </xf>
    <xf numFmtId="0" fontId="24" fillId="0" borderId="19" xfId="0" applyFont="1" applyFill="1" applyBorder="1" applyAlignment="1">
      <alignment vertical="center" wrapText="1"/>
    </xf>
    <xf numFmtId="0" fontId="24" fillId="0" borderId="6" xfId="0" applyFont="1" applyBorder="1" applyAlignment="1">
      <alignment vertical="center"/>
    </xf>
    <xf numFmtId="0" fontId="26" fillId="0" borderId="19" xfId="15" applyFont="1" applyBorder="1" applyAlignment="1" applyProtection="1">
      <alignment vertical="center" wrapText="1"/>
      <protection locked="0"/>
    </xf>
    <xf numFmtId="0" fontId="24" fillId="0" borderId="18" xfId="0" applyFont="1" applyBorder="1" applyAlignment="1">
      <alignment vertical="center"/>
    </xf>
    <xf numFmtId="0" fontId="27" fillId="0" borderId="6" xfId="0" applyFont="1" applyBorder="1" applyAlignment="1">
      <alignment vertical="center"/>
    </xf>
    <xf numFmtId="0" fontId="0" fillId="4" borderId="19" xfId="0" applyFill="1" applyBorder="1" applyAlignment="1">
      <alignment horizontal="center" vertical="center"/>
    </xf>
    <xf numFmtId="4" fontId="6" fillId="0" borderId="43" xfId="1" applyNumberFormat="1" applyFont="1" applyFill="1" applyBorder="1" applyAlignment="1" applyProtection="1">
      <alignment horizontal="center" vertical="center"/>
      <protection locked="0"/>
    </xf>
    <xf numFmtId="0" fontId="27" fillId="0" borderId="36" xfId="0" applyFont="1" applyBorder="1" applyAlignment="1">
      <alignment vertical="center"/>
    </xf>
    <xf numFmtId="0" fontId="27" fillId="0" borderId="20" xfId="0" applyFont="1" applyBorder="1" applyAlignment="1">
      <alignment vertical="center"/>
    </xf>
    <xf numFmtId="0" fontId="8" fillId="5" borderId="10" xfId="1" applyFont="1" applyFill="1" applyBorder="1" applyProtection="1"/>
    <xf numFmtId="0" fontId="8" fillId="5" borderId="14" xfId="1" applyFont="1" applyFill="1" applyBorder="1" applyAlignment="1" applyProtection="1">
      <alignment horizontal="center"/>
    </xf>
    <xf numFmtId="0" fontId="8" fillId="5" borderId="16" xfId="1" applyFont="1" applyFill="1" applyBorder="1" applyAlignment="1" applyProtection="1">
      <alignment horizontal="center"/>
    </xf>
    <xf numFmtId="0" fontId="10" fillId="5" borderId="46" xfId="1" applyFont="1" applyFill="1" applyBorder="1" applyAlignment="1" applyProtection="1">
      <alignment horizontal="center"/>
    </xf>
    <xf numFmtId="168" fontId="10" fillId="5" borderId="14" xfId="1" applyNumberFormat="1" applyFont="1" applyFill="1" applyBorder="1" applyAlignment="1" applyProtection="1">
      <alignment horizontal="center"/>
    </xf>
    <xf numFmtId="168" fontId="1" fillId="5" borderId="14" xfId="1" applyNumberFormat="1" applyFill="1" applyBorder="1" applyAlignment="1" applyProtection="1">
      <alignment horizontal="right"/>
      <protection locked="0"/>
    </xf>
    <xf numFmtId="168" fontId="1" fillId="5" borderId="16" xfId="1" applyNumberFormat="1" applyFill="1" applyBorder="1" applyAlignment="1" applyProtection="1">
      <alignment horizontal="right"/>
      <protection locked="0"/>
    </xf>
    <xf numFmtId="168" fontId="1" fillId="5" borderId="17" xfId="1" applyNumberFormat="1" applyFill="1" applyBorder="1" applyAlignment="1" applyProtection="1">
      <alignment horizontal="right"/>
      <protection locked="0"/>
    </xf>
    <xf numFmtId="0" fontId="0" fillId="4" borderId="40" xfId="0" applyFill="1" applyBorder="1" applyAlignment="1">
      <alignment horizontal="center" vertical="center"/>
    </xf>
    <xf numFmtId="2" fontId="24" fillId="0" borderId="40" xfId="0" applyNumberFormat="1" applyFont="1" applyFill="1" applyBorder="1" applyAlignment="1">
      <alignment horizontal="center" vertical="center"/>
    </xf>
    <xf numFmtId="4" fontId="16" fillId="0" borderId="18" xfId="2" applyNumberFormat="1" applyFont="1" applyFill="1" applyBorder="1" applyAlignment="1">
      <alignment horizontal="center" vertical="center"/>
    </xf>
    <xf numFmtId="4" fontId="6" fillId="0" borderId="36" xfId="1" applyNumberFormat="1" applyFont="1" applyFill="1" applyBorder="1" applyAlignment="1" applyProtection="1">
      <alignment horizontal="center" vertical="center"/>
      <protection locked="0"/>
    </xf>
    <xf numFmtId="0" fontId="23" fillId="0" borderId="19" xfId="1" applyFont="1" applyBorder="1" applyAlignment="1" applyProtection="1">
      <alignment vertical="top" wrapText="1"/>
      <protection locked="0"/>
    </xf>
    <xf numFmtId="0" fontId="24" fillId="0" borderId="0" xfId="0" applyFont="1" applyBorder="1" applyAlignment="1">
      <alignment vertical="center" wrapText="1"/>
    </xf>
    <xf numFmtId="0" fontId="24" fillId="0" borderId="47" xfId="0" applyFont="1" applyBorder="1" applyAlignment="1">
      <alignment vertical="center"/>
    </xf>
    <xf numFmtId="0" fontId="24" fillId="0" borderId="47" xfId="0" applyFont="1" applyFill="1" applyBorder="1" applyAlignment="1">
      <alignment vertical="center" wrapText="1"/>
    </xf>
    <xf numFmtId="0" fontId="38" fillId="0" borderId="0" xfId="0" applyFont="1" applyAlignment="1">
      <alignment vertical="center"/>
    </xf>
    <xf numFmtId="0" fontId="23" fillId="0" borderId="23" xfId="15" applyFont="1" applyBorder="1" applyAlignment="1" applyProtection="1">
      <alignment vertical="center" wrapText="1"/>
      <protection locked="0"/>
    </xf>
    <xf numFmtId="0" fontId="20" fillId="0" borderId="1" xfId="2" applyFont="1" applyFill="1" applyBorder="1" applyAlignment="1" applyProtection="1">
      <alignment horizontal="center" vertical="center"/>
      <protection locked="0"/>
    </xf>
    <xf numFmtId="0" fontId="20" fillId="0" borderId="2" xfId="2" applyFont="1" applyFill="1" applyBorder="1" applyAlignment="1" applyProtection="1">
      <alignment horizontal="center" vertical="center"/>
      <protection locked="0"/>
    </xf>
    <xf numFmtId="0" fontId="13" fillId="2" borderId="37" xfId="1" applyFont="1" applyFill="1" applyBorder="1" applyAlignment="1">
      <alignment horizontal="center" vertical="center" wrapText="1"/>
    </xf>
    <xf numFmtId="0" fontId="13" fillId="2" borderId="19" xfId="1" applyFont="1" applyFill="1" applyBorder="1" applyAlignment="1">
      <alignment horizontal="center" vertical="center" wrapText="1"/>
    </xf>
    <xf numFmtId="0" fontId="13" fillId="2" borderId="32" xfId="1" applyFont="1" applyFill="1" applyBorder="1" applyAlignment="1">
      <alignment horizontal="center" vertical="center" wrapText="1"/>
    </xf>
    <xf numFmtId="0" fontId="13" fillId="2" borderId="23" xfId="1" applyFont="1" applyFill="1" applyBorder="1" applyAlignment="1">
      <alignment horizontal="center" vertical="center" wrapText="1"/>
    </xf>
    <xf numFmtId="0" fontId="8" fillId="2" borderId="44" xfId="1" applyFont="1" applyFill="1" applyBorder="1" applyAlignment="1">
      <alignment horizontal="center" vertical="center" wrapText="1"/>
    </xf>
    <xf numFmtId="0" fontId="13" fillId="2" borderId="40" xfId="1" applyFont="1" applyFill="1" applyBorder="1" applyAlignment="1">
      <alignment horizontal="center" vertical="center" wrapText="1"/>
    </xf>
    <xf numFmtId="0" fontId="8" fillId="2" borderId="37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</cellXfs>
  <cellStyles count="4365">
    <cellStyle name="CenaJednPolozky" xfId="25"/>
    <cellStyle name="CenaJednPolozky 2" xfId="26"/>
    <cellStyle name="CisloPolozky" xfId="27"/>
    <cellStyle name="CisloPolozky 2" xfId="28"/>
    <cellStyle name="CisloSpecif" xfId="29"/>
    <cellStyle name="Čárka 2" xfId="31"/>
    <cellStyle name="Čárka 2 10" xfId="1495"/>
    <cellStyle name="Čárka 2 10 2" xfId="2935"/>
    <cellStyle name="Čárka 2 11" xfId="2410"/>
    <cellStyle name="Čárka 2 2" xfId="82"/>
    <cellStyle name="Čárka 2 2 2" xfId="190"/>
    <cellStyle name="Čárka 2 2 2 2" xfId="370"/>
    <cellStyle name="Čárka 2 2 2 2 2" xfId="910"/>
    <cellStyle name="Čárka 2 2 2 2 2 2" xfId="2350"/>
    <cellStyle name="Čárka 2 2 2 2 2 3" xfId="3790"/>
    <cellStyle name="Čárka 2 2 2 2 3" xfId="1450"/>
    <cellStyle name="Čárka 2 2 2 2 3 2" xfId="4330"/>
    <cellStyle name="Čárka 2 2 2 2 4" xfId="1810"/>
    <cellStyle name="Čárka 2 2 2 2 4 2" xfId="3250"/>
    <cellStyle name="Čárka 2 2 2 2 5" xfId="2890"/>
    <cellStyle name="Čárka 2 2 2 3" xfId="730"/>
    <cellStyle name="Čárka 2 2 2 3 2" xfId="1270"/>
    <cellStyle name="Čárka 2 2 2 3 2 2" xfId="4150"/>
    <cellStyle name="Čárka 2 2 2 3 3" xfId="2170"/>
    <cellStyle name="Čárka 2 2 2 3 3 2" xfId="3610"/>
    <cellStyle name="Čárka 2 2 2 3 4" xfId="2710"/>
    <cellStyle name="Čárka 2 2 2 4" xfId="550"/>
    <cellStyle name="Čárka 2 2 2 4 2" xfId="1990"/>
    <cellStyle name="Čárka 2 2 2 4 3" xfId="3430"/>
    <cellStyle name="Čárka 2 2 2 5" xfId="1090"/>
    <cellStyle name="Čárka 2 2 2 5 2" xfId="3970"/>
    <cellStyle name="Čárka 2 2 2 6" xfId="1630"/>
    <cellStyle name="Čárka 2 2 2 6 2" xfId="3070"/>
    <cellStyle name="Čárka 2 2 2 7" xfId="2530"/>
    <cellStyle name="Čárka 2 2 3" xfId="295"/>
    <cellStyle name="Čárka 2 2 3 2" xfId="835"/>
    <cellStyle name="Čárka 2 2 3 2 2" xfId="2275"/>
    <cellStyle name="Čárka 2 2 3 2 3" xfId="3715"/>
    <cellStyle name="Čárka 2 2 3 3" xfId="1375"/>
    <cellStyle name="Čárka 2 2 3 3 2" xfId="4255"/>
    <cellStyle name="Čárka 2 2 3 4" xfId="1735"/>
    <cellStyle name="Čárka 2 2 3 4 2" xfId="3175"/>
    <cellStyle name="Čárka 2 2 3 5" xfId="2815"/>
    <cellStyle name="Čárka 2 2 4" xfId="625"/>
    <cellStyle name="Čárka 2 2 4 2" xfId="1165"/>
    <cellStyle name="Čárka 2 2 4 2 2" xfId="4045"/>
    <cellStyle name="Čárka 2 2 4 3" xfId="2065"/>
    <cellStyle name="Čárka 2 2 4 3 2" xfId="3505"/>
    <cellStyle name="Čárka 2 2 4 4" xfId="2605"/>
    <cellStyle name="Čárka 2 2 5" xfId="475"/>
    <cellStyle name="Čárka 2 2 5 2" xfId="1915"/>
    <cellStyle name="Čárka 2 2 5 3" xfId="3355"/>
    <cellStyle name="Čárka 2 2 6" xfId="1015"/>
    <cellStyle name="Čárka 2 2 6 2" xfId="3895"/>
    <cellStyle name="Čárka 2 2 7" xfId="1525"/>
    <cellStyle name="Čárka 2 2 7 2" xfId="2965"/>
    <cellStyle name="Čárka 2 2 8" xfId="2455"/>
    <cellStyle name="Čárka 2 3" xfId="113"/>
    <cellStyle name="Čárka 2 3 2" xfId="220"/>
    <cellStyle name="Čárka 2 3 2 2" xfId="400"/>
    <cellStyle name="Čárka 2 3 2 2 2" xfId="940"/>
    <cellStyle name="Čárka 2 3 2 2 2 2" xfId="2380"/>
    <cellStyle name="Čárka 2 3 2 2 2 3" xfId="3820"/>
    <cellStyle name="Čárka 2 3 2 2 3" xfId="1480"/>
    <cellStyle name="Čárka 2 3 2 2 3 2" xfId="4360"/>
    <cellStyle name="Čárka 2 3 2 2 4" xfId="1840"/>
    <cellStyle name="Čárka 2 3 2 2 4 2" xfId="3280"/>
    <cellStyle name="Čárka 2 3 2 2 5" xfId="2920"/>
    <cellStyle name="Čárka 2 3 2 3" xfId="760"/>
    <cellStyle name="Čárka 2 3 2 3 2" xfId="1300"/>
    <cellStyle name="Čárka 2 3 2 3 2 2" xfId="4180"/>
    <cellStyle name="Čárka 2 3 2 3 3" xfId="2200"/>
    <cellStyle name="Čárka 2 3 2 3 3 2" xfId="3640"/>
    <cellStyle name="Čárka 2 3 2 3 4" xfId="2740"/>
    <cellStyle name="Čárka 2 3 2 4" xfId="580"/>
    <cellStyle name="Čárka 2 3 2 4 2" xfId="2020"/>
    <cellStyle name="Čárka 2 3 2 4 3" xfId="3460"/>
    <cellStyle name="Čárka 2 3 2 5" xfId="1120"/>
    <cellStyle name="Čárka 2 3 2 5 2" xfId="4000"/>
    <cellStyle name="Čárka 2 3 2 6" xfId="1660"/>
    <cellStyle name="Čárka 2 3 2 6 2" xfId="3100"/>
    <cellStyle name="Čárka 2 3 2 7" xfId="2560"/>
    <cellStyle name="Čárka 2 3 3" xfId="325"/>
    <cellStyle name="Čárka 2 3 3 2" xfId="865"/>
    <cellStyle name="Čárka 2 3 3 2 2" xfId="2305"/>
    <cellStyle name="Čárka 2 3 3 2 3" xfId="3745"/>
    <cellStyle name="Čárka 2 3 3 3" xfId="1405"/>
    <cellStyle name="Čárka 2 3 3 3 2" xfId="4285"/>
    <cellStyle name="Čárka 2 3 3 4" xfId="1765"/>
    <cellStyle name="Čárka 2 3 3 4 2" xfId="3205"/>
    <cellStyle name="Čárka 2 3 3 5" xfId="2845"/>
    <cellStyle name="Čárka 2 3 4" xfId="655"/>
    <cellStyle name="Čárka 2 3 4 2" xfId="1195"/>
    <cellStyle name="Čárka 2 3 4 2 2" xfId="4075"/>
    <cellStyle name="Čárka 2 3 4 3" xfId="2095"/>
    <cellStyle name="Čárka 2 3 4 3 2" xfId="3535"/>
    <cellStyle name="Čárka 2 3 4 4" xfId="2635"/>
    <cellStyle name="Čárka 2 3 5" xfId="505"/>
    <cellStyle name="Čárka 2 3 5 2" xfId="1945"/>
    <cellStyle name="Čárka 2 3 5 3" xfId="3385"/>
    <cellStyle name="Čárka 2 3 6" xfId="1045"/>
    <cellStyle name="Čárka 2 3 6 2" xfId="3925"/>
    <cellStyle name="Čárka 2 3 7" xfId="1555"/>
    <cellStyle name="Čárka 2 3 7 2" xfId="2995"/>
    <cellStyle name="Čárka 2 3 8" xfId="2485"/>
    <cellStyle name="Čárka 2 4" xfId="159"/>
    <cellStyle name="Čárka 2 4 2" xfId="265"/>
    <cellStyle name="Čárka 2 4 2 2" xfId="805"/>
    <cellStyle name="Čárka 2 4 2 2 2" xfId="2245"/>
    <cellStyle name="Čárka 2 4 2 2 3" xfId="3685"/>
    <cellStyle name="Čárka 2 4 2 3" xfId="1345"/>
    <cellStyle name="Čárka 2 4 2 3 2" xfId="4225"/>
    <cellStyle name="Čárka 2 4 2 4" xfId="1705"/>
    <cellStyle name="Čárka 2 4 2 4 2" xfId="3145"/>
    <cellStyle name="Čárka 2 4 2 5" xfId="2785"/>
    <cellStyle name="Čárka 2 4 3" xfId="700"/>
    <cellStyle name="Čárka 2 4 3 2" xfId="1240"/>
    <cellStyle name="Čárka 2 4 3 2 2" xfId="4120"/>
    <cellStyle name="Čárka 2 4 3 3" xfId="2140"/>
    <cellStyle name="Čárka 2 4 3 3 2" xfId="3580"/>
    <cellStyle name="Čárka 2 4 3 4" xfId="2680"/>
    <cellStyle name="Čárka 2 4 4" xfId="445"/>
    <cellStyle name="Čárka 2 4 4 2" xfId="1885"/>
    <cellStyle name="Čárka 2 4 4 3" xfId="3325"/>
    <cellStyle name="Čárka 2 4 5" xfId="985"/>
    <cellStyle name="Čárka 2 4 5 2" xfId="3865"/>
    <cellStyle name="Čárka 2 4 6" xfId="1600"/>
    <cellStyle name="Čárka 2 4 6 2" xfId="3040"/>
    <cellStyle name="Čárka 2 4 7" xfId="2425"/>
    <cellStyle name="Čárka 2 5" xfId="143"/>
    <cellStyle name="Čárka 2 5 2" xfId="355"/>
    <cellStyle name="Čárka 2 5 2 2" xfId="895"/>
    <cellStyle name="Čárka 2 5 2 2 2" xfId="2335"/>
    <cellStyle name="Čárka 2 5 2 2 3" xfId="3775"/>
    <cellStyle name="Čárka 2 5 2 3" xfId="1435"/>
    <cellStyle name="Čárka 2 5 2 3 2" xfId="4315"/>
    <cellStyle name="Čárka 2 5 2 4" xfId="1795"/>
    <cellStyle name="Čárka 2 5 2 4 2" xfId="3235"/>
    <cellStyle name="Čárka 2 5 2 5" xfId="2875"/>
    <cellStyle name="Čárka 2 5 3" xfId="685"/>
    <cellStyle name="Čárka 2 5 3 2" xfId="1225"/>
    <cellStyle name="Čárka 2 5 3 2 2" xfId="4105"/>
    <cellStyle name="Čárka 2 5 3 3" xfId="2125"/>
    <cellStyle name="Čárka 2 5 3 3 2" xfId="3565"/>
    <cellStyle name="Čárka 2 5 3 4" xfId="2665"/>
    <cellStyle name="Čárka 2 5 4" xfId="535"/>
    <cellStyle name="Čárka 2 5 4 2" xfId="1975"/>
    <cellStyle name="Čárka 2 5 4 3" xfId="3415"/>
    <cellStyle name="Čárka 2 5 5" xfId="1075"/>
    <cellStyle name="Čárka 2 5 5 2" xfId="3955"/>
    <cellStyle name="Čárka 2 5 6" xfId="1585"/>
    <cellStyle name="Čárka 2 5 6 2" xfId="3025"/>
    <cellStyle name="Čárka 2 5 7" xfId="2515"/>
    <cellStyle name="Čárka 2 6" xfId="250"/>
    <cellStyle name="Čárka 2 6 2" xfId="790"/>
    <cellStyle name="Čárka 2 6 2 2" xfId="2230"/>
    <cellStyle name="Čárka 2 6 2 3" xfId="3670"/>
    <cellStyle name="Čárka 2 6 3" xfId="1330"/>
    <cellStyle name="Čárka 2 6 3 2" xfId="4210"/>
    <cellStyle name="Čárka 2 6 4" xfId="1690"/>
    <cellStyle name="Čárka 2 6 4 2" xfId="3130"/>
    <cellStyle name="Čárka 2 6 5" xfId="2770"/>
    <cellStyle name="Čárka 2 7" xfId="595"/>
    <cellStyle name="Čárka 2 7 2" xfId="1135"/>
    <cellStyle name="Čárka 2 7 2 2" xfId="4015"/>
    <cellStyle name="Čárka 2 7 3" xfId="2035"/>
    <cellStyle name="Čárka 2 7 3 2" xfId="3475"/>
    <cellStyle name="Čárka 2 7 4" xfId="2575"/>
    <cellStyle name="Čárka 2 8" xfId="430"/>
    <cellStyle name="Čárka 2 8 2" xfId="1870"/>
    <cellStyle name="Čárka 2 8 3" xfId="3310"/>
    <cellStyle name="Čárka 2 9" xfId="970"/>
    <cellStyle name="Čárka 2 9 2" xfId="3850"/>
    <cellStyle name="Čárka 3" xfId="32"/>
    <cellStyle name="Čárka 3 10" xfId="1496"/>
    <cellStyle name="Čárka 3 10 2" xfId="2936"/>
    <cellStyle name="Čárka 3 11" xfId="2411"/>
    <cellStyle name="Čárka 3 2" xfId="83"/>
    <cellStyle name="Čárka 3 2 2" xfId="191"/>
    <cellStyle name="Čárka 3 2 2 2" xfId="371"/>
    <cellStyle name="Čárka 3 2 2 2 2" xfId="911"/>
    <cellStyle name="Čárka 3 2 2 2 2 2" xfId="2351"/>
    <cellStyle name="Čárka 3 2 2 2 2 3" xfId="3791"/>
    <cellStyle name="Čárka 3 2 2 2 3" xfId="1451"/>
    <cellStyle name="Čárka 3 2 2 2 3 2" xfId="4331"/>
    <cellStyle name="Čárka 3 2 2 2 4" xfId="1811"/>
    <cellStyle name="Čárka 3 2 2 2 4 2" xfId="3251"/>
    <cellStyle name="Čárka 3 2 2 2 5" xfId="2891"/>
    <cellStyle name="Čárka 3 2 2 3" xfId="731"/>
    <cellStyle name="Čárka 3 2 2 3 2" xfId="1271"/>
    <cellStyle name="Čárka 3 2 2 3 2 2" xfId="4151"/>
    <cellStyle name="Čárka 3 2 2 3 3" xfId="2171"/>
    <cellStyle name="Čárka 3 2 2 3 3 2" xfId="3611"/>
    <cellStyle name="Čárka 3 2 2 3 4" xfId="2711"/>
    <cellStyle name="Čárka 3 2 2 4" xfId="551"/>
    <cellStyle name="Čárka 3 2 2 4 2" xfId="1991"/>
    <cellStyle name="Čárka 3 2 2 4 3" xfId="3431"/>
    <cellStyle name="Čárka 3 2 2 5" xfId="1091"/>
    <cellStyle name="Čárka 3 2 2 5 2" xfId="3971"/>
    <cellStyle name="Čárka 3 2 2 6" xfId="1631"/>
    <cellStyle name="Čárka 3 2 2 6 2" xfId="3071"/>
    <cellStyle name="Čárka 3 2 2 7" xfId="2531"/>
    <cellStyle name="Čárka 3 2 3" xfId="296"/>
    <cellStyle name="Čárka 3 2 3 2" xfId="836"/>
    <cellStyle name="Čárka 3 2 3 2 2" xfId="2276"/>
    <cellStyle name="Čárka 3 2 3 2 3" xfId="3716"/>
    <cellStyle name="Čárka 3 2 3 3" xfId="1376"/>
    <cellStyle name="Čárka 3 2 3 3 2" xfId="4256"/>
    <cellStyle name="Čárka 3 2 3 4" xfId="1736"/>
    <cellStyle name="Čárka 3 2 3 4 2" xfId="3176"/>
    <cellStyle name="Čárka 3 2 3 5" xfId="2816"/>
    <cellStyle name="Čárka 3 2 4" xfId="626"/>
    <cellStyle name="Čárka 3 2 4 2" xfId="1166"/>
    <cellStyle name="Čárka 3 2 4 2 2" xfId="4046"/>
    <cellStyle name="Čárka 3 2 4 3" xfId="2066"/>
    <cellStyle name="Čárka 3 2 4 3 2" xfId="3506"/>
    <cellStyle name="Čárka 3 2 4 4" xfId="2606"/>
    <cellStyle name="Čárka 3 2 5" xfId="476"/>
    <cellStyle name="Čárka 3 2 5 2" xfId="1916"/>
    <cellStyle name="Čárka 3 2 5 3" xfId="3356"/>
    <cellStyle name="Čárka 3 2 6" xfId="1016"/>
    <cellStyle name="Čárka 3 2 6 2" xfId="3896"/>
    <cellStyle name="Čárka 3 2 7" xfId="1526"/>
    <cellStyle name="Čárka 3 2 7 2" xfId="2966"/>
    <cellStyle name="Čárka 3 2 8" xfId="2456"/>
    <cellStyle name="Čárka 3 3" xfId="114"/>
    <cellStyle name="Čárka 3 3 2" xfId="221"/>
    <cellStyle name="Čárka 3 3 2 2" xfId="401"/>
    <cellStyle name="Čárka 3 3 2 2 2" xfId="941"/>
    <cellStyle name="Čárka 3 3 2 2 2 2" xfId="2381"/>
    <cellStyle name="Čárka 3 3 2 2 2 3" xfId="3821"/>
    <cellStyle name="Čárka 3 3 2 2 3" xfId="1481"/>
    <cellStyle name="Čárka 3 3 2 2 3 2" xfId="4361"/>
    <cellStyle name="Čárka 3 3 2 2 4" xfId="1841"/>
    <cellStyle name="Čárka 3 3 2 2 4 2" xfId="3281"/>
    <cellStyle name="Čárka 3 3 2 2 5" xfId="2921"/>
    <cellStyle name="Čárka 3 3 2 3" xfId="761"/>
    <cellStyle name="Čárka 3 3 2 3 2" xfId="1301"/>
    <cellStyle name="Čárka 3 3 2 3 2 2" xfId="4181"/>
    <cellStyle name="Čárka 3 3 2 3 3" xfId="2201"/>
    <cellStyle name="Čárka 3 3 2 3 3 2" xfId="3641"/>
    <cellStyle name="Čárka 3 3 2 3 4" xfId="2741"/>
    <cellStyle name="Čárka 3 3 2 4" xfId="581"/>
    <cellStyle name="Čárka 3 3 2 4 2" xfId="2021"/>
    <cellStyle name="Čárka 3 3 2 4 3" xfId="3461"/>
    <cellStyle name="Čárka 3 3 2 5" xfId="1121"/>
    <cellStyle name="Čárka 3 3 2 5 2" xfId="4001"/>
    <cellStyle name="Čárka 3 3 2 6" xfId="1661"/>
    <cellStyle name="Čárka 3 3 2 6 2" xfId="3101"/>
    <cellStyle name="Čárka 3 3 2 7" xfId="2561"/>
    <cellStyle name="Čárka 3 3 3" xfId="326"/>
    <cellStyle name="Čárka 3 3 3 2" xfId="866"/>
    <cellStyle name="Čárka 3 3 3 2 2" xfId="2306"/>
    <cellStyle name="Čárka 3 3 3 2 3" xfId="3746"/>
    <cellStyle name="Čárka 3 3 3 3" xfId="1406"/>
    <cellStyle name="Čárka 3 3 3 3 2" xfId="4286"/>
    <cellStyle name="Čárka 3 3 3 4" xfId="1766"/>
    <cellStyle name="Čárka 3 3 3 4 2" xfId="3206"/>
    <cellStyle name="Čárka 3 3 3 5" xfId="2846"/>
    <cellStyle name="Čárka 3 3 4" xfId="656"/>
    <cellStyle name="Čárka 3 3 4 2" xfId="1196"/>
    <cellStyle name="Čárka 3 3 4 2 2" xfId="4076"/>
    <cellStyle name="Čárka 3 3 4 3" xfId="2096"/>
    <cellStyle name="Čárka 3 3 4 3 2" xfId="3536"/>
    <cellStyle name="Čárka 3 3 4 4" xfId="2636"/>
    <cellStyle name="Čárka 3 3 5" xfId="506"/>
    <cellStyle name="Čárka 3 3 5 2" xfId="1946"/>
    <cellStyle name="Čárka 3 3 5 3" xfId="3386"/>
    <cellStyle name="Čárka 3 3 6" xfId="1046"/>
    <cellStyle name="Čárka 3 3 6 2" xfId="3926"/>
    <cellStyle name="Čárka 3 3 7" xfId="1556"/>
    <cellStyle name="Čárka 3 3 7 2" xfId="2996"/>
    <cellStyle name="Čárka 3 3 8" xfId="2486"/>
    <cellStyle name="Čárka 3 4" xfId="160"/>
    <cellStyle name="Čárka 3 4 2" xfId="266"/>
    <cellStyle name="Čárka 3 4 2 2" xfId="806"/>
    <cellStyle name="Čárka 3 4 2 2 2" xfId="2246"/>
    <cellStyle name="Čárka 3 4 2 2 3" xfId="3686"/>
    <cellStyle name="Čárka 3 4 2 3" xfId="1346"/>
    <cellStyle name="Čárka 3 4 2 3 2" xfId="4226"/>
    <cellStyle name="Čárka 3 4 2 4" xfId="1706"/>
    <cellStyle name="Čárka 3 4 2 4 2" xfId="3146"/>
    <cellStyle name="Čárka 3 4 2 5" xfId="2786"/>
    <cellStyle name="Čárka 3 4 3" xfId="701"/>
    <cellStyle name="Čárka 3 4 3 2" xfId="1241"/>
    <cellStyle name="Čárka 3 4 3 2 2" xfId="4121"/>
    <cellStyle name="Čárka 3 4 3 3" xfId="2141"/>
    <cellStyle name="Čárka 3 4 3 3 2" xfId="3581"/>
    <cellStyle name="Čárka 3 4 3 4" xfId="2681"/>
    <cellStyle name="Čárka 3 4 4" xfId="446"/>
    <cellStyle name="Čárka 3 4 4 2" xfId="1886"/>
    <cellStyle name="Čárka 3 4 4 3" xfId="3326"/>
    <cellStyle name="Čárka 3 4 5" xfId="986"/>
    <cellStyle name="Čárka 3 4 5 2" xfId="3866"/>
    <cellStyle name="Čárka 3 4 6" xfId="1601"/>
    <cellStyle name="Čárka 3 4 6 2" xfId="3041"/>
    <cellStyle name="Čárka 3 4 7" xfId="2426"/>
    <cellStyle name="Čárka 3 5" xfId="144"/>
    <cellStyle name="Čárka 3 5 2" xfId="356"/>
    <cellStyle name="Čárka 3 5 2 2" xfId="896"/>
    <cellStyle name="Čárka 3 5 2 2 2" xfId="2336"/>
    <cellStyle name="Čárka 3 5 2 2 3" xfId="3776"/>
    <cellStyle name="Čárka 3 5 2 3" xfId="1436"/>
    <cellStyle name="Čárka 3 5 2 3 2" xfId="4316"/>
    <cellStyle name="Čárka 3 5 2 4" xfId="1796"/>
    <cellStyle name="Čárka 3 5 2 4 2" xfId="3236"/>
    <cellStyle name="Čárka 3 5 2 5" xfId="2876"/>
    <cellStyle name="Čárka 3 5 3" xfId="686"/>
    <cellStyle name="Čárka 3 5 3 2" xfId="1226"/>
    <cellStyle name="Čárka 3 5 3 2 2" xfId="4106"/>
    <cellStyle name="Čárka 3 5 3 3" xfId="2126"/>
    <cellStyle name="Čárka 3 5 3 3 2" xfId="3566"/>
    <cellStyle name="Čárka 3 5 3 4" xfId="2666"/>
    <cellStyle name="Čárka 3 5 4" xfId="536"/>
    <cellStyle name="Čárka 3 5 4 2" xfId="1976"/>
    <cellStyle name="Čárka 3 5 4 3" xfId="3416"/>
    <cellStyle name="Čárka 3 5 5" xfId="1076"/>
    <cellStyle name="Čárka 3 5 5 2" xfId="3956"/>
    <cellStyle name="Čárka 3 5 6" xfId="1586"/>
    <cellStyle name="Čárka 3 5 6 2" xfId="3026"/>
    <cellStyle name="Čárka 3 5 7" xfId="2516"/>
    <cellStyle name="Čárka 3 6" xfId="251"/>
    <cellStyle name="Čárka 3 6 2" xfId="791"/>
    <cellStyle name="Čárka 3 6 2 2" xfId="2231"/>
    <cellStyle name="Čárka 3 6 2 3" xfId="3671"/>
    <cellStyle name="Čárka 3 6 3" xfId="1331"/>
    <cellStyle name="Čárka 3 6 3 2" xfId="4211"/>
    <cellStyle name="Čárka 3 6 4" xfId="1691"/>
    <cellStyle name="Čárka 3 6 4 2" xfId="3131"/>
    <cellStyle name="Čárka 3 6 5" xfId="2771"/>
    <cellStyle name="Čárka 3 7" xfId="596"/>
    <cellStyle name="Čárka 3 7 2" xfId="1136"/>
    <cellStyle name="Čárka 3 7 2 2" xfId="4016"/>
    <cellStyle name="Čárka 3 7 3" xfId="2036"/>
    <cellStyle name="Čárka 3 7 3 2" xfId="3476"/>
    <cellStyle name="Čárka 3 7 4" xfId="2576"/>
    <cellStyle name="Čárka 3 8" xfId="431"/>
    <cellStyle name="Čárka 3 8 2" xfId="1871"/>
    <cellStyle name="Čárka 3 8 3" xfId="3311"/>
    <cellStyle name="Čárka 3 9" xfId="971"/>
    <cellStyle name="Čárka 3 9 2" xfId="3851"/>
    <cellStyle name="Čárka 4" xfId="33"/>
    <cellStyle name="Čárka 4 10" xfId="1497"/>
    <cellStyle name="Čárka 4 10 2" xfId="2937"/>
    <cellStyle name="Čárka 4 11" xfId="2412"/>
    <cellStyle name="Čárka 4 2" xfId="84"/>
    <cellStyle name="Čárka 4 2 2" xfId="192"/>
    <cellStyle name="Čárka 4 2 2 2" xfId="372"/>
    <cellStyle name="Čárka 4 2 2 2 2" xfId="912"/>
    <cellStyle name="Čárka 4 2 2 2 2 2" xfId="2352"/>
    <cellStyle name="Čárka 4 2 2 2 2 3" xfId="3792"/>
    <cellStyle name="Čárka 4 2 2 2 3" xfId="1452"/>
    <cellStyle name="Čárka 4 2 2 2 3 2" xfId="4332"/>
    <cellStyle name="Čárka 4 2 2 2 4" xfId="1812"/>
    <cellStyle name="Čárka 4 2 2 2 4 2" xfId="3252"/>
    <cellStyle name="Čárka 4 2 2 2 5" xfId="2892"/>
    <cellStyle name="Čárka 4 2 2 3" xfId="732"/>
    <cellStyle name="Čárka 4 2 2 3 2" xfId="1272"/>
    <cellStyle name="Čárka 4 2 2 3 2 2" xfId="4152"/>
    <cellStyle name="Čárka 4 2 2 3 3" xfId="2172"/>
    <cellStyle name="Čárka 4 2 2 3 3 2" xfId="3612"/>
    <cellStyle name="Čárka 4 2 2 3 4" xfId="2712"/>
    <cellStyle name="Čárka 4 2 2 4" xfId="552"/>
    <cellStyle name="Čárka 4 2 2 4 2" xfId="1992"/>
    <cellStyle name="Čárka 4 2 2 4 3" xfId="3432"/>
    <cellStyle name="Čárka 4 2 2 5" xfId="1092"/>
    <cellStyle name="Čárka 4 2 2 5 2" xfId="3972"/>
    <cellStyle name="Čárka 4 2 2 6" xfId="1632"/>
    <cellStyle name="Čárka 4 2 2 6 2" xfId="3072"/>
    <cellStyle name="Čárka 4 2 2 7" xfId="2532"/>
    <cellStyle name="Čárka 4 2 3" xfId="297"/>
    <cellStyle name="Čárka 4 2 3 2" xfId="837"/>
    <cellStyle name="Čárka 4 2 3 2 2" xfId="2277"/>
    <cellStyle name="Čárka 4 2 3 2 3" xfId="3717"/>
    <cellStyle name="Čárka 4 2 3 3" xfId="1377"/>
    <cellStyle name="Čárka 4 2 3 3 2" xfId="4257"/>
    <cellStyle name="Čárka 4 2 3 4" xfId="1737"/>
    <cellStyle name="Čárka 4 2 3 4 2" xfId="3177"/>
    <cellStyle name="Čárka 4 2 3 5" xfId="2817"/>
    <cellStyle name="Čárka 4 2 4" xfId="627"/>
    <cellStyle name="Čárka 4 2 4 2" xfId="1167"/>
    <cellStyle name="Čárka 4 2 4 2 2" xfId="4047"/>
    <cellStyle name="Čárka 4 2 4 3" xfId="2067"/>
    <cellStyle name="Čárka 4 2 4 3 2" xfId="3507"/>
    <cellStyle name="Čárka 4 2 4 4" xfId="2607"/>
    <cellStyle name="Čárka 4 2 5" xfId="477"/>
    <cellStyle name="Čárka 4 2 5 2" xfId="1917"/>
    <cellStyle name="Čárka 4 2 5 3" xfId="3357"/>
    <cellStyle name="Čárka 4 2 6" xfId="1017"/>
    <cellStyle name="Čárka 4 2 6 2" xfId="3897"/>
    <cellStyle name="Čárka 4 2 7" xfId="1527"/>
    <cellStyle name="Čárka 4 2 7 2" xfId="2967"/>
    <cellStyle name="Čárka 4 2 8" xfId="2457"/>
    <cellStyle name="Čárka 4 3" xfId="115"/>
    <cellStyle name="Čárka 4 3 2" xfId="222"/>
    <cellStyle name="Čárka 4 3 2 2" xfId="402"/>
    <cellStyle name="Čárka 4 3 2 2 2" xfId="942"/>
    <cellStyle name="Čárka 4 3 2 2 2 2" xfId="2382"/>
    <cellStyle name="Čárka 4 3 2 2 2 3" xfId="3822"/>
    <cellStyle name="Čárka 4 3 2 2 3" xfId="1482"/>
    <cellStyle name="Čárka 4 3 2 2 3 2" xfId="4362"/>
    <cellStyle name="Čárka 4 3 2 2 4" xfId="1842"/>
    <cellStyle name="Čárka 4 3 2 2 4 2" xfId="3282"/>
    <cellStyle name="Čárka 4 3 2 2 5" xfId="2922"/>
    <cellStyle name="Čárka 4 3 2 3" xfId="762"/>
    <cellStyle name="Čárka 4 3 2 3 2" xfId="1302"/>
    <cellStyle name="Čárka 4 3 2 3 2 2" xfId="4182"/>
    <cellStyle name="Čárka 4 3 2 3 3" xfId="2202"/>
    <cellStyle name="Čárka 4 3 2 3 3 2" xfId="3642"/>
    <cellStyle name="Čárka 4 3 2 3 4" xfId="2742"/>
    <cellStyle name="Čárka 4 3 2 4" xfId="582"/>
    <cellStyle name="Čárka 4 3 2 4 2" xfId="2022"/>
    <cellStyle name="Čárka 4 3 2 4 3" xfId="3462"/>
    <cellStyle name="Čárka 4 3 2 5" xfId="1122"/>
    <cellStyle name="Čárka 4 3 2 5 2" xfId="4002"/>
    <cellStyle name="Čárka 4 3 2 6" xfId="1662"/>
    <cellStyle name="Čárka 4 3 2 6 2" xfId="3102"/>
    <cellStyle name="Čárka 4 3 2 7" xfId="2562"/>
    <cellStyle name="Čárka 4 3 3" xfId="327"/>
    <cellStyle name="Čárka 4 3 3 2" xfId="867"/>
    <cellStyle name="Čárka 4 3 3 2 2" xfId="2307"/>
    <cellStyle name="Čárka 4 3 3 2 3" xfId="3747"/>
    <cellStyle name="Čárka 4 3 3 3" xfId="1407"/>
    <cellStyle name="Čárka 4 3 3 3 2" xfId="4287"/>
    <cellStyle name="Čárka 4 3 3 4" xfId="1767"/>
    <cellStyle name="Čárka 4 3 3 4 2" xfId="3207"/>
    <cellStyle name="Čárka 4 3 3 5" xfId="2847"/>
    <cellStyle name="Čárka 4 3 4" xfId="657"/>
    <cellStyle name="Čárka 4 3 4 2" xfId="1197"/>
    <cellStyle name="Čárka 4 3 4 2 2" xfId="4077"/>
    <cellStyle name="Čárka 4 3 4 3" xfId="2097"/>
    <cellStyle name="Čárka 4 3 4 3 2" xfId="3537"/>
    <cellStyle name="Čárka 4 3 4 4" xfId="2637"/>
    <cellStyle name="Čárka 4 3 5" xfId="507"/>
    <cellStyle name="Čárka 4 3 5 2" xfId="1947"/>
    <cellStyle name="Čárka 4 3 5 3" xfId="3387"/>
    <cellStyle name="Čárka 4 3 6" xfId="1047"/>
    <cellStyle name="Čárka 4 3 6 2" xfId="3927"/>
    <cellStyle name="Čárka 4 3 7" xfId="1557"/>
    <cellStyle name="Čárka 4 3 7 2" xfId="2997"/>
    <cellStyle name="Čárka 4 3 8" xfId="2487"/>
    <cellStyle name="Čárka 4 4" xfId="161"/>
    <cellStyle name="Čárka 4 4 2" xfId="267"/>
    <cellStyle name="Čárka 4 4 2 2" xfId="807"/>
    <cellStyle name="Čárka 4 4 2 2 2" xfId="2247"/>
    <cellStyle name="Čárka 4 4 2 2 3" xfId="3687"/>
    <cellStyle name="Čárka 4 4 2 3" xfId="1347"/>
    <cellStyle name="Čárka 4 4 2 3 2" xfId="4227"/>
    <cellStyle name="Čárka 4 4 2 4" xfId="1707"/>
    <cellStyle name="Čárka 4 4 2 4 2" xfId="3147"/>
    <cellStyle name="Čárka 4 4 2 5" xfId="2787"/>
    <cellStyle name="Čárka 4 4 3" xfId="702"/>
    <cellStyle name="Čárka 4 4 3 2" xfId="1242"/>
    <cellStyle name="Čárka 4 4 3 2 2" xfId="4122"/>
    <cellStyle name="Čárka 4 4 3 3" xfId="2142"/>
    <cellStyle name="Čárka 4 4 3 3 2" xfId="3582"/>
    <cellStyle name="Čárka 4 4 3 4" xfId="2682"/>
    <cellStyle name="Čárka 4 4 4" xfId="447"/>
    <cellStyle name="Čárka 4 4 4 2" xfId="1887"/>
    <cellStyle name="Čárka 4 4 4 3" xfId="3327"/>
    <cellStyle name="Čárka 4 4 5" xfId="987"/>
    <cellStyle name="Čárka 4 4 5 2" xfId="3867"/>
    <cellStyle name="Čárka 4 4 6" xfId="1602"/>
    <cellStyle name="Čárka 4 4 6 2" xfId="3042"/>
    <cellStyle name="Čárka 4 4 7" xfId="2427"/>
    <cellStyle name="Čárka 4 5" xfId="145"/>
    <cellStyle name="Čárka 4 5 2" xfId="357"/>
    <cellStyle name="Čárka 4 5 2 2" xfId="897"/>
    <cellStyle name="Čárka 4 5 2 2 2" xfId="2337"/>
    <cellStyle name="Čárka 4 5 2 2 3" xfId="3777"/>
    <cellStyle name="Čárka 4 5 2 3" xfId="1437"/>
    <cellStyle name="Čárka 4 5 2 3 2" xfId="4317"/>
    <cellStyle name="Čárka 4 5 2 4" xfId="1797"/>
    <cellStyle name="Čárka 4 5 2 4 2" xfId="3237"/>
    <cellStyle name="Čárka 4 5 2 5" xfId="2877"/>
    <cellStyle name="Čárka 4 5 3" xfId="687"/>
    <cellStyle name="Čárka 4 5 3 2" xfId="1227"/>
    <cellStyle name="Čárka 4 5 3 2 2" xfId="4107"/>
    <cellStyle name="Čárka 4 5 3 3" xfId="2127"/>
    <cellStyle name="Čárka 4 5 3 3 2" xfId="3567"/>
    <cellStyle name="Čárka 4 5 3 4" xfId="2667"/>
    <cellStyle name="Čárka 4 5 4" xfId="537"/>
    <cellStyle name="Čárka 4 5 4 2" xfId="1977"/>
    <cellStyle name="Čárka 4 5 4 3" xfId="3417"/>
    <cellStyle name="Čárka 4 5 5" xfId="1077"/>
    <cellStyle name="Čárka 4 5 5 2" xfId="3957"/>
    <cellStyle name="Čárka 4 5 6" xfId="1587"/>
    <cellStyle name="Čárka 4 5 6 2" xfId="3027"/>
    <cellStyle name="Čárka 4 5 7" xfId="2517"/>
    <cellStyle name="Čárka 4 6" xfId="252"/>
    <cellStyle name="Čárka 4 6 2" xfId="792"/>
    <cellStyle name="Čárka 4 6 2 2" xfId="2232"/>
    <cellStyle name="Čárka 4 6 2 3" xfId="3672"/>
    <cellStyle name="Čárka 4 6 3" xfId="1332"/>
    <cellStyle name="Čárka 4 6 3 2" xfId="4212"/>
    <cellStyle name="Čárka 4 6 4" xfId="1692"/>
    <cellStyle name="Čárka 4 6 4 2" xfId="3132"/>
    <cellStyle name="Čárka 4 6 5" xfId="2772"/>
    <cellStyle name="Čárka 4 7" xfId="597"/>
    <cellStyle name="Čárka 4 7 2" xfId="1137"/>
    <cellStyle name="Čárka 4 7 2 2" xfId="4017"/>
    <cellStyle name="Čárka 4 7 3" xfId="2037"/>
    <cellStyle name="Čárka 4 7 3 2" xfId="3477"/>
    <cellStyle name="Čárka 4 7 4" xfId="2577"/>
    <cellStyle name="Čárka 4 8" xfId="432"/>
    <cellStyle name="Čárka 4 8 2" xfId="1872"/>
    <cellStyle name="Čárka 4 8 3" xfId="3312"/>
    <cellStyle name="Čárka 4 9" xfId="972"/>
    <cellStyle name="Čárka 4 9 2" xfId="3852"/>
    <cellStyle name="Čárka 5" xfId="34"/>
    <cellStyle name="Čárka 5 10" xfId="1498"/>
    <cellStyle name="Čárka 5 10 2" xfId="2938"/>
    <cellStyle name="Čárka 5 11" xfId="2413"/>
    <cellStyle name="Čárka 5 2" xfId="85"/>
    <cellStyle name="Čárka 5 2 2" xfId="193"/>
    <cellStyle name="Čárka 5 2 2 2" xfId="373"/>
    <cellStyle name="Čárka 5 2 2 2 2" xfId="913"/>
    <cellStyle name="Čárka 5 2 2 2 2 2" xfId="2353"/>
    <cellStyle name="Čárka 5 2 2 2 2 3" xfId="3793"/>
    <cellStyle name="Čárka 5 2 2 2 3" xfId="1453"/>
    <cellStyle name="Čárka 5 2 2 2 3 2" xfId="4333"/>
    <cellStyle name="Čárka 5 2 2 2 4" xfId="1813"/>
    <cellStyle name="Čárka 5 2 2 2 4 2" xfId="3253"/>
    <cellStyle name="Čárka 5 2 2 2 5" xfId="2893"/>
    <cellStyle name="Čárka 5 2 2 3" xfId="733"/>
    <cellStyle name="Čárka 5 2 2 3 2" xfId="1273"/>
    <cellStyle name="Čárka 5 2 2 3 2 2" xfId="4153"/>
    <cellStyle name="Čárka 5 2 2 3 3" xfId="2173"/>
    <cellStyle name="Čárka 5 2 2 3 3 2" xfId="3613"/>
    <cellStyle name="Čárka 5 2 2 3 4" xfId="2713"/>
    <cellStyle name="Čárka 5 2 2 4" xfId="553"/>
    <cellStyle name="Čárka 5 2 2 4 2" xfId="1993"/>
    <cellStyle name="Čárka 5 2 2 4 3" xfId="3433"/>
    <cellStyle name="Čárka 5 2 2 5" xfId="1093"/>
    <cellStyle name="Čárka 5 2 2 5 2" xfId="3973"/>
    <cellStyle name="Čárka 5 2 2 6" xfId="1633"/>
    <cellStyle name="Čárka 5 2 2 6 2" xfId="3073"/>
    <cellStyle name="Čárka 5 2 2 7" xfId="2533"/>
    <cellStyle name="Čárka 5 2 3" xfId="298"/>
    <cellStyle name="Čárka 5 2 3 2" xfId="838"/>
    <cellStyle name="Čárka 5 2 3 2 2" xfId="2278"/>
    <cellStyle name="Čárka 5 2 3 2 3" xfId="3718"/>
    <cellStyle name="Čárka 5 2 3 3" xfId="1378"/>
    <cellStyle name="Čárka 5 2 3 3 2" xfId="4258"/>
    <cellStyle name="Čárka 5 2 3 4" xfId="1738"/>
    <cellStyle name="Čárka 5 2 3 4 2" xfId="3178"/>
    <cellStyle name="Čárka 5 2 3 5" xfId="2818"/>
    <cellStyle name="Čárka 5 2 4" xfId="628"/>
    <cellStyle name="Čárka 5 2 4 2" xfId="1168"/>
    <cellStyle name="Čárka 5 2 4 2 2" xfId="4048"/>
    <cellStyle name="Čárka 5 2 4 3" xfId="2068"/>
    <cellStyle name="Čárka 5 2 4 3 2" xfId="3508"/>
    <cellStyle name="Čárka 5 2 4 4" xfId="2608"/>
    <cellStyle name="Čárka 5 2 5" xfId="478"/>
    <cellStyle name="Čárka 5 2 5 2" xfId="1918"/>
    <cellStyle name="Čárka 5 2 5 3" xfId="3358"/>
    <cellStyle name="Čárka 5 2 6" xfId="1018"/>
    <cellStyle name="Čárka 5 2 6 2" xfId="3898"/>
    <cellStyle name="Čárka 5 2 7" xfId="1528"/>
    <cellStyle name="Čárka 5 2 7 2" xfId="2968"/>
    <cellStyle name="Čárka 5 2 8" xfId="2458"/>
    <cellStyle name="Čárka 5 3" xfId="116"/>
    <cellStyle name="Čárka 5 3 2" xfId="223"/>
    <cellStyle name="Čárka 5 3 2 2" xfId="403"/>
    <cellStyle name="Čárka 5 3 2 2 2" xfId="943"/>
    <cellStyle name="Čárka 5 3 2 2 2 2" xfId="2383"/>
    <cellStyle name="Čárka 5 3 2 2 2 3" xfId="3823"/>
    <cellStyle name="Čárka 5 3 2 2 3" xfId="1483"/>
    <cellStyle name="Čárka 5 3 2 2 3 2" xfId="4363"/>
    <cellStyle name="Čárka 5 3 2 2 4" xfId="1843"/>
    <cellStyle name="Čárka 5 3 2 2 4 2" xfId="3283"/>
    <cellStyle name="Čárka 5 3 2 2 5" xfId="2923"/>
    <cellStyle name="Čárka 5 3 2 3" xfId="763"/>
    <cellStyle name="Čárka 5 3 2 3 2" xfId="1303"/>
    <cellStyle name="Čárka 5 3 2 3 2 2" xfId="4183"/>
    <cellStyle name="Čárka 5 3 2 3 3" xfId="2203"/>
    <cellStyle name="Čárka 5 3 2 3 3 2" xfId="3643"/>
    <cellStyle name="Čárka 5 3 2 3 4" xfId="2743"/>
    <cellStyle name="Čárka 5 3 2 4" xfId="583"/>
    <cellStyle name="Čárka 5 3 2 4 2" xfId="2023"/>
    <cellStyle name="Čárka 5 3 2 4 3" xfId="3463"/>
    <cellStyle name="Čárka 5 3 2 5" xfId="1123"/>
    <cellStyle name="Čárka 5 3 2 5 2" xfId="4003"/>
    <cellStyle name="Čárka 5 3 2 6" xfId="1663"/>
    <cellStyle name="Čárka 5 3 2 6 2" xfId="3103"/>
    <cellStyle name="Čárka 5 3 2 7" xfId="2563"/>
    <cellStyle name="Čárka 5 3 3" xfId="328"/>
    <cellStyle name="Čárka 5 3 3 2" xfId="868"/>
    <cellStyle name="Čárka 5 3 3 2 2" xfId="2308"/>
    <cellStyle name="Čárka 5 3 3 2 3" xfId="3748"/>
    <cellStyle name="Čárka 5 3 3 3" xfId="1408"/>
    <cellStyle name="Čárka 5 3 3 3 2" xfId="4288"/>
    <cellStyle name="Čárka 5 3 3 4" xfId="1768"/>
    <cellStyle name="Čárka 5 3 3 4 2" xfId="3208"/>
    <cellStyle name="Čárka 5 3 3 5" xfId="2848"/>
    <cellStyle name="Čárka 5 3 4" xfId="658"/>
    <cellStyle name="Čárka 5 3 4 2" xfId="1198"/>
    <cellStyle name="Čárka 5 3 4 2 2" xfId="4078"/>
    <cellStyle name="Čárka 5 3 4 3" xfId="2098"/>
    <cellStyle name="Čárka 5 3 4 3 2" xfId="3538"/>
    <cellStyle name="Čárka 5 3 4 4" xfId="2638"/>
    <cellStyle name="Čárka 5 3 5" xfId="508"/>
    <cellStyle name="Čárka 5 3 5 2" xfId="1948"/>
    <cellStyle name="Čárka 5 3 5 3" xfId="3388"/>
    <cellStyle name="Čárka 5 3 6" xfId="1048"/>
    <cellStyle name="Čárka 5 3 6 2" xfId="3928"/>
    <cellStyle name="Čárka 5 3 7" xfId="1558"/>
    <cellStyle name="Čárka 5 3 7 2" xfId="2998"/>
    <cellStyle name="Čárka 5 3 8" xfId="2488"/>
    <cellStyle name="Čárka 5 4" xfId="162"/>
    <cellStyle name="Čárka 5 4 2" xfId="268"/>
    <cellStyle name="Čárka 5 4 2 2" xfId="808"/>
    <cellStyle name="Čárka 5 4 2 2 2" xfId="2248"/>
    <cellStyle name="Čárka 5 4 2 2 3" xfId="3688"/>
    <cellStyle name="Čárka 5 4 2 3" xfId="1348"/>
    <cellStyle name="Čárka 5 4 2 3 2" xfId="4228"/>
    <cellStyle name="Čárka 5 4 2 4" xfId="1708"/>
    <cellStyle name="Čárka 5 4 2 4 2" xfId="3148"/>
    <cellStyle name="Čárka 5 4 2 5" xfId="2788"/>
    <cellStyle name="Čárka 5 4 3" xfId="703"/>
    <cellStyle name="Čárka 5 4 3 2" xfId="1243"/>
    <cellStyle name="Čárka 5 4 3 2 2" xfId="4123"/>
    <cellStyle name="Čárka 5 4 3 3" xfId="2143"/>
    <cellStyle name="Čárka 5 4 3 3 2" xfId="3583"/>
    <cellStyle name="Čárka 5 4 3 4" xfId="2683"/>
    <cellStyle name="Čárka 5 4 4" xfId="448"/>
    <cellStyle name="Čárka 5 4 4 2" xfId="1888"/>
    <cellStyle name="Čárka 5 4 4 3" xfId="3328"/>
    <cellStyle name="Čárka 5 4 5" xfId="988"/>
    <cellStyle name="Čárka 5 4 5 2" xfId="3868"/>
    <cellStyle name="Čárka 5 4 6" xfId="1603"/>
    <cellStyle name="Čárka 5 4 6 2" xfId="3043"/>
    <cellStyle name="Čárka 5 4 7" xfId="2428"/>
    <cellStyle name="Čárka 5 5" xfId="146"/>
    <cellStyle name="Čárka 5 5 2" xfId="358"/>
    <cellStyle name="Čárka 5 5 2 2" xfId="898"/>
    <cellStyle name="Čárka 5 5 2 2 2" xfId="2338"/>
    <cellStyle name="Čárka 5 5 2 2 3" xfId="3778"/>
    <cellStyle name="Čárka 5 5 2 3" xfId="1438"/>
    <cellStyle name="Čárka 5 5 2 3 2" xfId="4318"/>
    <cellStyle name="Čárka 5 5 2 4" xfId="1798"/>
    <cellStyle name="Čárka 5 5 2 4 2" xfId="3238"/>
    <cellStyle name="Čárka 5 5 2 5" xfId="2878"/>
    <cellStyle name="Čárka 5 5 3" xfId="688"/>
    <cellStyle name="Čárka 5 5 3 2" xfId="1228"/>
    <cellStyle name="Čárka 5 5 3 2 2" xfId="4108"/>
    <cellStyle name="Čárka 5 5 3 3" xfId="2128"/>
    <cellStyle name="Čárka 5 5 3 3 2" xfId="3568"/>
    <cellStyle name="Čárka 5 5 3 4" xfId="2668"/>
    <cellStyle name="Čárka 5 5 4" xfId="538"/>
    <cellStyle name="Čárka 5 5 4 2" xfId="1978"/>
    <cellStyle name="Čárka 5 5 4 3" xfId="3418"/>
    <cellStyle name="Čárka 5 5 5" xfId="1078"/>
    <cellStyle name="Čárka 5 5 5 2" xfId="3958"/>
    <cellStyle name="Čárka 5 5 6" xfId="1588"/>
    <cellStyle name="Čárka 5 5 6 2" xfId="3028"/>
    <cellStyle name="Čárka 5 5 7" xfId="2518"/>
    <cellStyle name="Čárka 5 6" xfId="253"/>
    <cellStyle name="Čárka 5 6 2" xfId="793"/>
    <cellStyle name="Čárka 5 6 2 2" xfId="2233"/>
    <cellStyle name="Čárka 5 6 2 3" xfId="3673"/>
    <cellStyle name="Čárka 5 6 3" xfId="1333"/>
    <cellStyle name="Čárka 5 6 3 2" xfId="4213"/>
    <cellStyle name="Čárka 5 6 4" xfId="1693"/>
    <cellStyle name="Čárka 5 6 4 2" xfId="3133"/>
    <cellStyle name="Čárka 5 6 5" xfId="2773"/>
    <cellStyle name="Čárka 5 7" xfId="598"/>
    <cellStyle name="Čárka 5 7 2" xfId="1138"/>
    <cellStyle name="Čárka 5 7 2 2" xfId="4018"/>
    <cellStyle name="Čárka 5 7 3" xfId="2038"/>
    <cellStyle name="Čárka 5 7 3 2" xfId="3478"/>
    <cellStyle name="Čárka 5 7 4" xfId="2578"/>
    <cellStyle name="Čárka 5 8" xfId="433"/>
    <cellStyle name="Čárka 5 8 2" xfId="1873"/>
    <cellStyle name="Čárka 5 8 3" xfId="3313"/>
    <cellStyle name="Čárka 5 9" xfId="973"/>
    <cellStyle name="Čárka 5 9 2" xfId="3853"/>
    <cellStyle name="Čárka 6" xfId="30"/>
    <cellStyle name="Čárka 6 10" xfId="1494"/>
    <cellStyle name="Čárka 6 10 2" xfId="2934"/>
    <cellStyle name="Čárka 6 11" xfId="2409"/>
    <cellStyle name="Čárka 6 2" xfId="81"/>
    <cellStyle name="Čárka 6 2 2" xfId="189"/>
    <cellStyle name="Čárka 6 2 2 2" xfId="369"/>
    <cellStyle name="Čárka 6 2 2 2 2" xfId="909"/>
    <cellStyle name="Čárka 6 2 2 2 2 2" xfId="2349"/>
    <cellStyle name="Čárka 6 2 2 2 2 3" xfId="3789"/>
    <cellStyle name="Čárka 6 2 2 2 3" xfId="1449"/>
    <cellStyle name="Čárka 6 2 2 2 3 2" xfId="4329"/>
    <cellStyle name="Čárka 6 2 2 2 4" xfId="1809"/>
    <cellStyle name="Čárka 6 2 2 2 4 2" xfId="3249"/>
    <cellStyle name="Čárka 6 2 2 2 5" xfId="2889"/>
    <cellStyle name="Čárka 6 2 2 3" xfId="729"/>
    <cellStyle name="Čárka 6 2 2 3 2" xfId="1269"/>
    <cellStyle name="Čárka 6 2 2 3 2 2" xfId="4149"/>
    <cellStyle name="Čárka 6 2 2 3 3" xfId="2169"/>
    <cellStyle name="Čárka 6 2 2 3 3 2" xfId="3609"/>
    <cellStyle name="Čárka 6 2 2 3 4" xfId="2709"/>
    <cellStyle name="Čárka 6 2 2 4" xfId="549"/>
    <cellStyle name="Čárka 6 2 2 4 2" xfId="1989"/>
    <cellStyle name="Čárka 6 2 2 4 3" xfId="3429"/>
    <cellStyle name="Čárka 6 2 2 5" xfId="1089"/>
    <cellStyle name="Čárka 6 2 2 5 2" xfId="3969"/>
    <cellStyle name="Čárka 6 2 2 6" xfId="1629"/>
    <cellStyle name="Čárka 6 2 2 6 2" xfId="3069"/>
    <cellStyle name="Čárka 6 2 2 7" xfId="2529"/>
    <cellStyle name="Čárka 6 2 3" xfId="294"/>
    <cellStyle name="Čárka 6 2 3 2" xfId="834"/>
    <cellStyle name="Čárka 6 2 3 2 2" xfId="2274"/>
    <cellStyle name="Čárka 6 2 3 2 3" xfId="3714"/>
    <cellStyle name="Čárka 6 2 3 3" xfId="1374"/>
    <cellStyle name="Čárka 6 2 3 3 2" xfId="4254"/>
    <cellStyle name="Čárka 6 2 3 4" xfId="1734"/>
    <cellStyle name="Čárka 6 2 3 4 2" xfId="3174"/>
    <cellStyle name="Čárka 6 2 3 5" xfId="2814"/>
    <cellStyle name="Čárka 6 2 4" xfId="624"/>
    <cellStyle name="Čárka 6 2 4 2" xfId="1164"/>
    <cellStyle name="Čárka 6 2 4 2 2" xfId="4044"/>
    <cellStyle name="Čárka 6 2 4 3" xfId="2064"/>
    <cellStyle name="Čárka 6 2 4 3 2" xfId="3504"/>
    <cellStyle name="Čárka 6 2 4 4" xfId="2604"/>
    <cellStyle name="Čárka 6 2 5" xfId="474"/>
    <cellStyle name="Čárka 6 2 5 2" xfId="1914"/>
    <cellStyle name="Čárka 6 2 5 3" xfId="3354"/>
    <cellStyle name="Čárka 6 2 6" xfId="1014"/>
    <cellStyle name="Čárka 6 2 6 2" xfId="3894"/>
    <cellStyle name="Čárka 6 2 7" xfId="1524"/>
    <cellStyle name="Čárka 6 2 7 2" xfId="2964"/>
    <cellStyle name="Čárka 6 2 8" xfId="2454"/>
    <cellStyle name="Čárka 6 3" xfId="112"/>
    <cellStyle name="Čárka 6 3 2" xfId="219"/>
    <cellStyle name="Čárka 6 3 2 2" xfId="399"/>
    <cellStyle name="Čárka 6 3 2 2 2" xfId="939"/>
    <cellStyle name="Čárka 6 3 2 2 2 2" xfId="2379"/>
    <cellStyle name="Čárka 6 3 2 2 2 3" xfId="3819"/>
    <cellStyle name="Čárka 6 3 2 2 3" xfId="1479"/>
    <cellStyle name="Čárka 6 3 2 2 3 2" xfId="4359"/>
    <cellStyle name="Čárka 6 3 2 2 4" xfId="1839"/>
    <cellStyle name="Čárka 6 3 2 2 4 2" xfId="3279"/>
    <cellStyle name="Čárka 6 3 2 2 5" xfId="2919"/>
    <cellStyle name="Čárka 6 3 2 3" xfId="759"/>
    <cellStyle name="Čárka 6 3 2 3 2" xfId="1299"/>
    <cellStyle name="Čárka 6 3 2 3 2 2" xfId="4179"/>
    <cellStyle name="Čárka 6 3 2 3 3" xfId="2199"/>
    <cellStyle name="Čárka 6 3 2 3 3 2" xfId="3639"/>
    <cellStyle name="Čárka 6 3 2 3 4" xfId="2739"/>
    <cellStyle name="Čárka 6 3 2 4" xfId="579"/>
    <cellStyle name="Čárka 6 3 2 4 2" xfId="2019"/>
    <cellStyle name="Čárka 6 3 2 4 3" xfId="3459"/>
    <cellStyle name="Čárka 6 3 2 5" xfId="1119"/>
    <cellStyle name="Čárka 6 3 2 5 2" xfId="3999"/>
    <cellStyle name="Čárka 6 3 2 6" xfId="1659"/>
    <cellStyle name="Čárka 6 3 2 6 2" xfId="3099"/>
    <cellStyle name="Čárka 6 3 2 7" xfId="2559"/>
    <cellStyle name="Čárka 6 3 3" xfId="324"/>
    <cellStyle name="Čárka 6 3 3 2" xfId="864"/>
    <cellStyle name="Čárka 6 3 3 2 2" xfId="2304"/>
    <cellStyle name="Čárka 6 3 3 2 3" xfId="3744"/>
    <cellStyle name="Čárka 6 3 3 3" xfId="1404"/>
    <cellStyle name="Čárka 6 3 3 3 2" xfId="4284"/>
    <cellStyle name="Čárka 6 3 3 4" xfId="1764"/>
    <cellStyle name="Čárka 6 3 3 4 2" xfId="3204"/>
    <cellStyle name="Čárka 6 3 3 5" xfId="2844"/>
    <cellStyle name="Čárka 6 3 4" xfId="654"/>
    <cellStyle name="Čárka 6 3 4 2" xfId="1194"/>
    <cellStyle name="Čárka 6 3 4 2 2" xfId="4074"/>
    <cellStyle name="Čárka 6 3 4 3" xfId="2094"/>
    <cellStyle name="Čárka 6 3 4 3 2" xfId="3534"/>
    <cellStyle name="Čárka 6 3 4 4" xfId="2634"/>
    <cellStyle name="Čárka 6 3 5" xfId="504"/>
    <cellStyle name="Čárka 6 3 5 2" xfId="1944"/>
    <cellStyle name="Čárka 6 3 5 3" xfId="3384"/>
    <cellStyle name="Čárka 6 3 6" xfId="1044"/>
    <cellStyle name="Čárka 6 3 6 2" xfId="3924"/>
    <cellStyle name="Čárka 6 3 7" xfId="1554"/>
    <cellStyle name="Čárka 6 3 7 2" xfId="2994"/>
    <cellStyle name="Čárka 6 3 8" xfId="2484"/>
    <cellStyle name="Čárka 6 4" xfId="158"/>
    <cellStyle name="Čárka 6 4 2" xfId="264"/>
    <cellStyle name="Čárka 6 4 2 2" xfId="804"/>
    <cellStyle name="Čárka 6 4 2 2 2" xfId="2244"/>
    <cellStyle name="Čárka 6 4 2 2 3" xfId="3684"/>
    <cellStyle name="Čárka 6 4 2 3" xfId="1344"/>
    <cellStyle name="Čárka 6 4 2 3 2" xfId="4224"/>
    <cellStyle name="Čárka 6 4 2 4" xfId="1704"/>
    <cellStyle name="Čárka 6 4 2 4 2" xfId="3144"/>
    <cellStyle name="Čárka 6 4 2 5" xfId="2784"/>
    <cellStyle name="Čárka 6 4 3" xfId="699"/>
    <cellStyle name="Čárka 6 4 3 2" xfId="1239"/>
    <cellStyle name="Čárka 6 4 3 2 2" xfId="4119"/>
    <cellStyle name="Čárka 6 4 3 3" xfId="2139"/>
    <cellStyle name="Čárka 6 4 3 3 2" xfId="3579"/>
    <cellStyle name="Čárka 6 4 3 4" xfId="2679"/>
    <cellStyle name="Čárka 6 4 4" xfId="444"/>
    <cellStyle name="Čárka 6 4 4 2" xfId="1884"/>
    <cellStyle name="Čárka 6 4 4 3" xfId="3324"/>
    <cellStyle name="Čárka 6 4 5" xfId="984"/>
    <cellStyle name="Čárka 6 4 5 2" xfId="3864"/>
    <cellStyle name="Čárka 6 4 6" xfId="1599"/>
    <cellStyle name="Čárka 6 4 6 2" xfId="3039"/>
    <cellStyle name="Čárka 6 4 7" xfId="2424"/>
    <cellStyle name="Čárka 6 5" xfId="142"/>
    <cellStyle name="Čárka 6 5 2" xfId="354"/>
    <cellStyle name="Čárka 6 5 2 2" xfId="894"/>
    <cellStyle name="Čárka 6 5 2 2 2" xfId="2334"/>
    <cellStyle name="Čárka 6 5 2 2 3" xfId="3774"/>
    <cellStyle name="Čárka 6 5 2 3" xfId="1434"/>
    <cellStyle name="Čárka 6 5 2 3 2" xfId="4314"/>
    <cellStyle name="Čárka 6 5 2 4" xfId="1794"/>
    <cellStyle name="Čárka 6 5 2 4 2" xfId="3234"/>
    <cellStyle name="Čárka 6 5 2 5" xfId="2874"/>
    <cellStyle name="Čárka 6 5 3" xfId="684"/>
    <cellStyle name="Čárka 6 5 3 2" xfId="1224"/>
    <cellStyle name="Čárka 6 5 3 2 2" xfId="4104"/>
    <cellStyle name="Čárka 6 5 3 3" xfId="2124"/>
    <cellStyle name="Čárka 6 5 3 3 2" xfId="3564"/>
    <cellStyle name="Čárka 6 5 3 4" xfId="2664"/>
    <cellStyle name="Čárka 6 5 4" xfId="534"/>
    <cellStyle name="Čárka 6 5 4 2" xfId="1974"/>
    <cellStyle name="Čárka 6 5 4 3" xfId="3414"/>
    <cellStyle name="Čárka 6 5 5" xfId="1074"/>
    <cellStyle name="Čárka 6 5 5 2" xfId="3954"/>
    <cellStyle name="Čárka 6 5 6" xfId="1584"/>
    <cellStyle name="Čárka 6 5 6 2" xfId="3024"/>
    <cellStyle name="Čárka 6 5 7" xfId="2514"/>
    <cellStyle name="Čárka 6 6" xfId="249"/>
    <cellStyle name="Čárka 6 6 2" xfId="789"/>
    <cellStyle name="Čárka 6 6 2 2" xfId="2229"/>
    <cellStyle name="Čárka 6 6 2 3" xfId="3669"/>
    <cellStyle name="Čárka 6 6 3" xfId="1329"/>
    <cellStyle name="Čárka 6 6 3 2" xfId="4209"/>
    <cellStyle name="Čárka 6 6 4" xfId="1689"/>
    <cellStyle name="Čárka 6 6 4 2" xfId="3129"/>
    <cellStyle name="Čárka 6 6 5" xfId="2769"/>
    <cellStyle name="Čárka 6 7" xfId="594"/>
    <cellStyle name="Čárka 6 7 2" xfId="1134"/>
    <cellStyle name="Čárka 6 7 2 2" xfId="4014"/>
    <cellStyle name="Čárka 6 7 3" xfId="2034"/>
    <cellStyle name="Čárka 6 7 3 2" xfId="3474"/>
    <cellStyle name="Čárka 6 7 4" xfId="2574"/>
    <cellStyle name="Čárka 6 8" xfId="429"/>
    <cellStyle name="Čárka 6 8 2" xfId="1869"/>
    <cellStyle name="Čárka 6 8 3" xfId="3309"/>
    <cellStyle name="Čárka 6 9" xfId="969"/>
    <cellStyle name="Čárka 6 9 2" xfId="3849"/>
    <cellStyle name="čárky 2" xfId="4"/>
    <cellStyle name="čárky 2 10" xfId="225"/>
    <cellStyle name="čárky 2 10 2" xfId="765"/>
    <cellStyle name="čárky 2 10 2 2" xfId="2205"/>
    <cellStyle name="čárky 2 10 2 3" xfId="3645"/>
    <cellStyle name="čárky 2 10 3" xfId="1305"/>
    <cellStyle name="čárky 2 10 3 2" xfId="4185"/>
    <cellStyle name="čárky 2 10 4" xfId="1665"/>
    <cellStyle name="čárky 2 10 4 2" xfId="3105"/>
    <cellStyle name="čárky 2 10 5" xfId="2745"/>
    <cellStyle name="čárky 2 11" xfId="585"/>
    <cellStyle name="čárky 2 11 2" xfId="1125"/>
    <cellStyle name="čárky 2 11 2 2" xfId="4005"/>
    <cellStyle name="čárky 2 11 3" xfId="2025"/>
    <cellStyle name="čárky 2 11 3 2" xfId="3465"/>
    <cellStyle name="čárky 2 11 4" xfId="2565"/>
    <cellStyle name="čárky 2 12" xfId="405"/>
    <cellStyle name="čárky 2 12 2" xfId="1845"/>
    <cellStyle name="čárky 2 12 3" xfId="3285"/>
    <cellStyle name="čárky 2 13" xfId="945"/>
    <cellStyle name="čárky 2 13 2" xfId="3825"/>
    <cellStyle name="čárky 2 14" xfId="1485"/>
    <cellStyle name="čárky 2 14 2" xfId="2925"/>
    <cellStyle name="čárky 2 15" xfId="2385"/>
    <cellStyle name="čárky 2 2" xfId="11"/>
    <cellStyle name="čárky 2 2 10" xfId="587"/>
    <cellStyle name="čárky 2 2 10 2" xfId="1127"/>
    <cellStyle name="čárky 2 2 10 2 2" xfId="4007"/>
    <cellStyle name="čárky 2 2 10 3" xfId="2027"/>
    <cellStyle name="čárky 2 2 10 3 2" xfId="3467"/>
    <cellStyle name="čárky 2 2 10 4" xfId="2567"/>
    <cellStyle name="čárky 2 2 11" xfId="407"/>
    <cellStyle name="čárky 2 2 11 2" xfId="1847"/>
    <cellStyle name="čárky 2 2 11 3" xfId="3287"/>
    <cellStyle name="čárky 2 2 12" xfId="947"/>
    <cellStyle name="čárky 2 2 12 2" xfId="3827"/>
    <cellStyle name="čárky 2 2 13" xfId="1487"/>
    <cellStyle name="čárky 2 2 13 2" xfId="2927"/>
    <cellStyle name="čárky 2 2 14" xfId="2387"/>
    <cellStyle name="čárky 2 2 2" xfId="21"/>
    <cellStyle name="čárky 2 2 2 10" xfId="957"/>
    <cellStyle name="čárky 2 2 2 10 2" xfId="3837"/>
    <cellStyle name="čárky 2 2 2 11" xfId="1492"/>
    <cellStyle name="čárky 2 2 2 11 2" xfId="2932"/>
    <cellStyle name="čárky 2 2 2 12" xfId="2397"/>
    <cellStyle name="čárky 2 2 2 2" xfId="78"/>
    <cellStyle name="čárky 2 2 2 2 10" xfId="2407"/>
    <cellStyle name="čárky 2 2 2 2 2" xfId="110"/>
    <cellStyle name="čárky 2 2 2 2 2 2" xfId="217"/>
    <cellStyle name="čárky 2 2 2 2 2 2 2" xfId="397"/>
    <cellStyle name="čárky 2 2 2 2 2 2 2 2" xfId="937"/>
    <cellStyle name="čárky 2 2 2 2 2 2 2 2 2" xfId="2377"/>
    <cellStyle name="čárky 2 2 2 2 2 2 2 2 3" xfId="3817"/>
    <cellStyle name="čárky 2 2 2 2 2 2 2 3" xfId="1477"/>
    <cellStyle name="čárky 2 2 2 2 2 2 2 3 2" xfId="4357"/>
    <cellStyle name="čárky 2 2 2 2 2 2 2 4" xfId="1837"/>
    <cellStyle name="čárky 2 2 2 2 2 2 2 4 2" xfId="3277"/>
    <cellStyle name="čárky 2 2 2 2 2 2 2 5" xfId="2917"/>
    <cellStyle name="čárky 2 2 2 2 2 2 3" xfId="757"/>
    <cellStyle name="čárky 2 2 2 2 2 2 3 2" xfId="1297"/>
    <cellStyle name="čárky 2 2 2 2 2 2 3 2 2" xfId="4177"/>
    <cellStyle name="čárky 2 2 2 2 2 2 3 3" xfId="2197"/>
    <cellStyle name="čárky 2 2 2 2 2 2 3 3 2" xfId="3637"/>
    <cellStyle name="čárky 2 2 2 2 2 2 3 4" xfId="2737"/>
    <cellStyle name="čárky 2 2 2 2 2 2 4" xfId="577"/>
    <cellStyle name="čárky 2 2 2 2 2 2 4 2" xfId="2017"/>
    <cellStyle name="čárky 2 2 2 2 2 2 4 3" xfId="3457"/>
    <cellStyle name="čárky 2 2 2 2 2 2 5" xfId="1117"/>
    <cellStyle name="čárky 2 2 2 2 2 2 5 2" xfId="3997"/>
    <cellStyle name="čárky 2 2 2 2 2 2 6" xfId="1657"/>
    <cellStyle name="čárky 2 2 2 2 2 2 6 2" xfId="3097"/>
    <cellStyle name="čárky 2 2 2 2 2 2 7" xfId="2557"/>
    <cellStyle name="čárky 2 2 2 2 2 3" xfId="322"/>
    <cellStyle name="čárky 2 2 2 2 2 3 2" xfId="862"/>
    <cellStyle name="čárky 2 2 2 2 2 3 2 2" xfId="2302"/>
    <cellStyle name="čárky 2 2 2 2 2 3 2 3" xfId="3742"/>
    <cellStyle name="čárky 2 2 2 2 2 3 3" xfId="1402"/>
    <cellStyle name="čárky 2 2 2 2 2 3 3 2" xfId="4282"/>
    <cellStyle name="čárky 2 2 2 2 2 3 4" xfId="1762"/>
    <cellStyle name="čárky 2 2 2 2 2 3 4 2" xfId="3202"/>
    <cellStyle name="čárky 2 2 2 2 2 3 5" xfId="2842"/>
    <cellStyle name="čárky 2 2 2 2 2 4" xfId="652"/>
    <cellStyle name="čárky 2 2 2 2 2 4 2" xfId="1192"/>
    <cellStyle name="čárky 2 2 2 2 2 4 2 2" xfId="4072"/>
    <cellStyle name="čárky 2 2 2 2 2 4 3" xfId="2092"/>
    <cellStyle name="čárky 2 2 2 2 2 4 3 2" xfId="3532"/>
    <cellStyle name="čárky 2 2 2 2 2 4 4" xfId="2632"/>
    <cellStyle name="čárky 2 2 2 2 2 5" xfId="502"/>
    <cellStyle name="čárky 2 2 2 2 2 5 2" xfId="1942"/>
    <cellStyle name="čárky 2 2 2 2 2 5 3" xfId="3382"/>
    <cellStyle name="čárky 2 2 2 2 2 6" xfId="1042"/>
    <cellStyle name="čárky 2 2 2 2 2 6 2" xfId="3922"/>
    <cellStyle name="čárky 2 2 2 2 2 7" xfId="1552"/>
    <cellStyle name="čárky 2 2 2 2 2 7 2" xfId="2992"/>
    <cellStyle name="čárky 2 2 2 2 2 8" xfId="2482"/>
    <cellStyle name="čárky 2 2 2 2 3" xfId="187"/>
    <cellStyle name="čárky 2 2 2 2 3 2" xfId="292"/>
    <cellStyle name="čárky 2 2 2 2 3 2 2" xfId="832"/>
    <cellStyle name="čárky 2 2 2 2 3 2 2 2" xfId="2272"/>
    <cellStyle name="čárky 2 2 2 2 3 2 2 3" xfId="3712"/>
    <cellStyle name="čárky 2 2 2 2 3 2 3" xfId="1372"/>
    <cellStyle name="čárky 2 2 2 2 3 2 3 2" xfId="4252"/>
    <cellStyle name="čárky 2 2 2 2 3 2 4" xfId="1732"/>
    <cellStyle name="čárky 2 2 2 2 3 2 4 2" xfId="3172"/>
    <cellStyle name="čárky 2 2 2 2 3 2 5" xfId="2812"/>
    <cellStyle name="čárky 2 2 2 2 3 3" xfId="727"/>
    <cellStyle name="čárky 2 2 2 2 3 3 2" xfId="1267"/>
    <cellStyle name="čárky 2 2 2 2 3 3 2 2" xfId="4147"/>
    <cellStyle name="čárky 2 2 2 2 3 3 3" xfId="2167"/>
    <cellStyle name="čárky 2 2 2 2 3 3 3 2" xfId="3607"/>
    <cellStyle name="čárky 2 2 2 2 3 3 4" xfId="2707"/>
    <cellStyle name="čárky 2 2 2 2 3 4" xfId="472"/>
    <cellStyle name="čárky 2 2 2 2 3 4 2" xfId="1912"/>
    <cellStyle name="čárky 2 2 2 2 3 4 3" xfId="3352"/>
    <cellStyle name="čárky 2 2 2 2 3 5" xfId="1012"/>
    <cellStyle name="čárky 2 2 2 2 3 5 2" xfId="3892"/>
    <cellStyle name="čárky 2 2 2 2 3 6" xfId="1627"/>
    <cellStyle name="čárky 2 2 2 2 3 6 2" xfId="3067"/>
    <cellStyle name="čárky 2 2 2 2 3 7" xfId="2452"/>
    <cellStyle name="čárky 2 2 2 2 4" xfId="140"/>
    <cellStyle name="čárky 2 2 2 2 4 2" xfId="352"/>
    <cellStyle name="čárky 2 2 2 2 4 2 2" xfId="892"/>
    <cellStyle name="čárky 2 2 2 2 4 2 2 2" xfId="2332"/>
    <cellStyle name="čárky 2 2 2 2 4 2 2 3" xfId="3772"/>
    <cellStyle name="čárky 2 2 2 2 4 2 3" xfId="1432"/>
    <cellStyle name="čárky 2 2 2 2 4 2 3 2" xfId="4312"/>
    <cellStyle name="čárky 2 2 2 2 4 2 4" xfId="1792"/>
    <cellStyle name="čárky 2 2 2 2 4 2 4 2" xfId="3232"/>
    <cellStyle name="čárky 2 2 2 2 4 2 5" xfId="2872"/>
    <cellStyle name="čárky 2 2 2 2 4 3" xfId="682"/>
    <cellStyle name="čárky 2 2 2 2 4 3 2" xfId="1222"/>
    <cellStyle name="čárky 2 2 2 2 4 3 2 2" xfId="4102"/>
    <cellStyle name="čárky 2 2 2 2 4 3 3" xfId="2122"/>
    <cellStyle name="čárky 2 2 2 2 4 3 3 2" xfId="3562"/>
    <cellStyle name="čárky 2 2 2 2 4 3 4" xfId="2662"/>
    <cellStyle name="čárky 2 2 2 2 4 4" xfId="532"/>
    <cellStyle name="čárky 2 2 2 2 4 4 2" xfId="1972"/>
    <cellStyle name="čárky 2 2 2 2 4 4 3" xfId="3412"/>
    <cellStyle name="čárky 2 2 2 2 4 5" xfId="1072"/>
    <cellStyle name="čárky 2 2 2 2 4 5 2" xfId="3952"/>
    <cellStyle name="čárky 2 2 2 2 4 6" xfId="1582"/>
    <cellStyle name="čárky 2 2 2 2 4 6 2" xfId="3022"/>
    <cellStyle name="čárky 2 2 2 2 4 7" xfId="2512"/>
    <cellStyle name="čárky 2 2 2 2 5" xfId="247"/>
    <cellStyle name="čárky 2 2 2 2 5 2" xfId="787"/>
    <cellStyle name="čárky 2 2 2 2 5 2 2" xfId="2227"/>
    <cellStyle name="čárky 2 2 2 2 5 2 3" xfId="3667"/>
    <cellStyle name="čárky 2 2 2 2 5 3" xfId="1327"/>
    <cellStyle name="čárky 2 2 2 2 5 3 2" xfId="4207"/>
    <cellStyle name="čárky 2 2 2 2 5 4" xfId="1687"/>
    <cellStyle name="čárky 2 2 2 2 5 4 2" xfId="3127"/>
    <cellStyle name="čárky 2 2 2 2 5 5" xfId="2767"/>
    <cellStyle name="čárky 2 2 2 2 6" xfId="622"/>
    <cellStyle name="čárky 2 2 2 2 6 2" xfId="1162"/>
    <cellStyle name="čárky 2 2 2 2 6 2 2" xfId="4042"/>
    <cellStyle name="čárky 2 2 2 2 6 3" xfId="2062"/>
    <cellStyle name="čárky 2 2 2 2 6 3 2" xfId="3502"/>
    <cellStyle name="čárky 2 2 2 2 6 4" xfId="2602"/>
    <cellStyle name="čárky 2 2 2 2 7" xfId="427"/>
    <cellStyle name="čárky 2 2 2 2 7 2" xfId="1867"/>
    <cellStyle name="čárky 2 2 2 2 7 3" xfId="3307"/>
    <cellStyle name="čárky 2 2 2 2 8" xfId="967"/>
    <cellStyle name="čárky 2 2 2 2 8 2" xfId="3847"/>
    <cellStyle name="čárky 2 2 2 2 9" xfId="1522"/>
    <cellStyle name="čárky 2 2 2 2 9 2" xfId="2962"/>
    <cellStyle name="čárky 2 2 2 3" xfId="68"/>
    <cellStyle name="čárky 2 2 2 3 2" xfId="177"/>
    <cellStyle name="čárky 2 2 2 3 2 2" xfId="367"/>
    <cellStyle name="čárky 2 2 2 3 2 2 2" xfId="907"/>
    <cellStyle name="čárky 2 2 2 3 2 2 2 2" xfId="2347"/>
    <cellStyle name="čárky 2 2 2 3 2 2 2 3" xfId="3787"/>
    <cellStyle name="čárky 2 2 2 3 2 2 3" xfId="1447"/>
    <cellStyle name="čárky 2 2 2 3 2 2 3 2" xfId="4327"/>
    <cellStyle name="čárky 2 2 2 3 2 2 4" xfId="1807"/>
    <cellStyle name="čárky 2 2 2 3 2 2 4 2" xfId="3247"/>
    <cellStyle name="čárky 2 2 2 3 2 2 5" xfId="2887"/>
    <cellStyle name="čárky 2 2 2 3 2 3" xfId="717"/>
    <cellStyle name="čárky 2 2 2 3 2 3 2" xfId="1257"/>
    <cellStyle name="čárky 2 2 2 3 2 3 2 2" xfId="4137"/>
    <cellStyle name="čárky 2 2 2 3 2 3 3" xfId="2157"/>
    <cellStyle name="čárky 2 2 2 3 2 3 3 2" xfId="3597"/>
    <cellStyle name="čárky 2 2 2 3 2 3 4" xfId="2697"/>
    <cellStyle name="čárky 2 2 2 3 2 4" xfId="547"/>
    <cellStyle name="čárky 2 2 2 3 2 4 2" xfId="1987"/>
    <cellStyle name="čárky 2 2 2 3 2 4 3" xfId="3427"/>
    <cellStyle name="čárky 2 2 2 3 2 5" xfId="1087"/>
    <cellStyle name="čárky 2 2 2 3 2 5 2" xfId="3967"/>
    <cellStyle name="čárky 2 2 2 3 2 6" xfId="1617"/>
    <cellStyle name="čárky 2 2 2 3 2 6 2" xfId="3057"/>
    <cellStyle name="čárky 2 2 2 3 2 7" xfId="2527"/>
    <cellStyle name="čárky 2 2 2 3 3" xfId="282"/>
    <cellStyle name="čárky 2 2 2 3 3 2" xfId="822"/>
    <cellStyle name="čárky 2 2 2 3 3 2 2" xfId="2262"/>
    <cellStyle name="čárky 2 2 2 3 3 2 3" xfId="3702"/>
    <cellStyle name="čárky 2 2 2 3 3 3" xfId="1362"/>
    <cellStyle name="čárky 2 2 2 3 3 3 2" xfId="4242"/>
    <cellStyle name="čárky 2 2 2 3 3 4" xfId="1722"/>
    <cellStyle name="čárky 2 2 2 3 3 4 2" xfId="3162"/>
    <cellStyle name="čárky 2 2 2 3 3 5" xfId="2802"/>
    <cellStyle name="čárky 2 2 2 3 4" xfId="612"/>
    <cellStyle name="čárky 2 2 2 3 4 2" xfId="1152"/>
    <cellStyle name="čárky 2 2 2 3 4 2 2" xfId="4032"/>
    <cellStyle name="čárky 2 2 2 3 4 3" xfId="2052"/>
    <cellStyle name="čárky 2 2 2 3 4 3 2" xfId="3492"/>
    <cellStyle name="čárky 2 2 2 3 4 4" xfId="2592"/>
    <cellStyle name="čárky 2 2 2 3 5" xfId="462"/>
    <cellStyle name="čárky 2 2 2 3 5 2" xfId="1902"/>
    <cellStyle name="čárky 2 2 2 3 5 3" xfId="3342"/>
    <cellStyle name="čárky 2 2 2 3 6" xfId="1002"/>
    <cellStyle name="čárky 2 2 2 3 6 2" xfId="3882"/>
    <cellStyle name="čárky 2 2 2 3 7" xfId="1512"/>
    <cellStyle name="čárky 2 2 2 3 7 2" xfId="2952"/>
    <cellStyle name="čárky 2 2 2 3 8" xfId="2442"/>
    <cellStyle name="čárky 2 2 2 4" xfId="100"/>
    <cellStyle name="čárky 2 2 2 4 2" xfId="207"/>
    <cellStyle name="čárky 2 2 2 4 2 2" xfId="387"/>
    <cellStyle name="čárky 2 2 2 4 2 2 2" xfId="927"/>
    <cellStyle name="čárky 2 2 2 4 2 2 2 2" xfId="2367"/>
    <cellStyle name="čárky 2 2 2 4 2 2 2 3" xfId="3807"/>
    <cellStyle name="čárky 2 2 2 4 2 2 3" xfId="1467"/>
    <cellStyle name="čárky 2 2 2 4 2 2 3 2" xfId="4347"/>
    <cellStyle name="čárky 2 2 2 4 2 2 4" xfId="1827"/>
    <cellStyle name="čárky 2 2 2 4 2 2 4 2" xfId="3267"/>
    <cellStyle name="čárky 2 2 2 4 2 2 5" xfId="2907"/>
    <cellStyle name="čárky 2 2 2 4 2 3" xfId="747"/>
    <cellStyle name="čárky 2 2 2 4 2 3 2" xfId="1287"/>
    <cellStyle name="čárky 2 2 2 4 2 3 2 2" xfId="4167"/>
    <cellStyle name="čárky 2 2 2 4 2 3 3" xfId="2187"/>
    <cellStyle name="čárky 2 2 2 4 2 3 3 2" xfId="3627"/>
    <cellStyle name="čárky 2 2 2 4 2 3 4" xfId="2727"/>
    <cellStyle name="čárky 2 2 2 4 2 4" xfId="567"/>
    <cellStyle name="čárky 2 2 2 4 2 4 2" xfId="2007"/>
    <cellStyle name="čárky 2 2 2 4 2 4 3" xfId="3447"/>
    <cellStyle name="čárky 2 2 2 4 2 5" xfId="1107"/>
    <cellStyle name="čárky 2 2 2 4 2 5 2" xfId="3987"/>
    <cellStyle name="čárky 2 2 2 4 2 6" xfId="1647"/>
    <cellStyle name="čárky 2 2 2 4 2 6 2" xfId="3087"/>
    <cellStyle name="čárky 2 2 2 4 2 7" xfId="2547"/>
    <cellStyle name="čárky 2 2 2 4 3" xfId="312"/>
    <cellStyle name="čárky 2 2 2 4 3 2" xfId="852"/>
    <cellStyle name="čárky 2 2 2 4 3 2 2" xfId="2292"/>
    <cellStyle name="čárky 2 2 2 4 3 2 3" xfId="3732"/>
    <cellStyle name="čárky 2 2 2 4 3 3" xfId="1392"/>
    <cellStyle name="čárky 2 2 2 4 3 3 2" xfId="4272"/>
    <cellStyle name="čárky 2 2 2 4 3 4" xfId="1752"/>
    <cellStyle name="čárky 2 2 2 4 3 4 2" xfId="3192"/>
    <cellStyle name="čárky 2 2 2 4 3 5" xfId="2832"/>
    <cellStyle name="čárky 2 2 2 4 4" xfId="642"/>
    <cellStyle name="čárky 2 2 2 4 4 2" xfId="1182"/>
    <cellStyle name="čárky 2 2 2 4 4 2 2" xfId="4062"/>
    <cellStyle name="čárky 2 2 2 4 4 3" xfId="2082"/>
    <cellStyle name="čárky 2 2 2 4 4 3 2" xfId="3522"/>
    <cellStyle name="čárky 2 2 2 4 4 4" xfId="2622"/>
    <cellStyle name="čárky 2 2 2 4 5" xfId="492"/>
    <cellStyle name="čárky 2 2 2 4 5 2" xfId="1932"/>
    <cellStyle name="čárky 2 2 2 4 5 3" xfId="3372"/>
    <cellStyle name="čárky 2 2 2 4 6" xfId="1032"/>
    <cellStyle name="čárky 2 2 2 4 6 2" xfId="3912"/>
    <cellStyle name="čárky 2 2 2 4 7" xfId="1542"/>
    <cellStyle name="čárky 2 2 2 4 7 2" xfId="2982"/>
    <cellStyle name="čárky 2 2 2 4 8" xfId="2472"/>
    <cellStyle name="čárky 2 2 2 5" xfId="155"/>
    <cellStyle name="čárky 2 2 2 5 2" xfId="262"/>
    <cellStyle name="čárky 2 2 2 5 2 2" xfId="802"/>
    <cellStyle name="čárky 2 2 2 5 2 2 2" xfId="2242"/>
    <cellStyle name="čárky 2 2 2 5 2 2 3" xfId="3682"/>
    <cellStyle name="čárky 2 2 2 5 2 3" xfId="1342"/>
    <cellStyle name="čárky 2 2 2 5 2 3 2" xfId="4222"/>
    <cellStyle name="čárky 2 2 2 5 2 4" xfId="1702"/>
    <cellStyle name="čárky 2 2 2 5 2 4 2" xfId="3142"/>
    <cellStyle name="čárky 2 2 2 5 2 5" xfId="2782"/>
    <cellStyle name="čárky 2 2 2 5 3" xfId="697"/>
    <cellStyle name="čárky 2 2 2 5 3 2" xfId="1237"/>
    <cellStyle name="čárky 2 2 2 5 3 2 2" xfId="4117"/>
    <cellStyle name="čárky 2 2 2 5 3 3" xfId="2137"/>
    <cellStyle name="čárky 2 2 2 5 3 3 2" xfId="3577"/>
    <cellStyle name="čárky 2 2 2 5 3 4" xfId="2677"/>
    <cellStyle name="čárky 2 2 2 5 4" xfId="442"/>
    <cellStyle name="čárky 2 2 2 5 4 2" xfId="1882"/>
    <cellStyle name="čárky 2 2 2 5 4 3" xfId="3322"/>
    <cellStyle name="čárky 2 2 2 5 5" xfId="982"/>
    <cellStyle name="čárky 2 2 2 5 5 2" xfId="3862"/>
    <cellStyle name="čárky 2 2 2 5 6" xfId="1597"/>
    <cellStyle name="čárky 2 2 2 5 6 2" xfId="3037"/>
    <cellStyle name="čárky 2 2 2 5 7" xfId="2422"/>
    <cellStyle name="čárky 2 2 2 6" xfId="130"/>
    <cellStyle name="čárky 2 2 2 6 2" xfId="342"/>
    <cellStyle name="čárky 2 2 2 6 2 2" xfId="882"/>
    <cellStyle name="čárky 2 2 2 6 2 2 2" xfId="2322"/>
    <cellStyle name="čárky 2 2 2 6 2 2 3" xfId="3762"/>
    <cellStyle name="čárky 2 2 2 6 2 3" xfId="1422"/>
    <cellStyle name="čárky 2 2 2 6 2 3 2" xfId="4302"/>
    <cellStyle name="čárky 2 2 2 6 2 4" xfId="1782"/>
    <cellStyle name="čárky 2 2 2 6 2 4 2" xfId="3222"/>
    <cellStyle name="čárky 2 2 2 6 2 5" xfId="2862"/>
    <cellStyle name="čárky 2 2 2 6 3" xfId="672"/>
    <cellStyle name="čárky 2 2 2 6 3 2" xfId="1212"/>
    <cellStyle name="čárky 2 2 2 6 3 2 2" xfId="4092"/>
    <cellStyle name="čárky 2 2 2 6 3 3" xfId="2112"/>
    <cellStyle name="čárky 2 2 2 6 3 3 2" xfId="3552"/>
    <cellStyle name="čárky 2 2 2 6 3 4" xfId="2652"/>
    <cellStyle name="čárky 2 2 2 6 4" xfId="522"/>
    <cellStyle name="čárky 2 2 2 6 4 2" xfId="1962"/>
    <cellStyle name="čárky 2 2 2 6 4 3" xfId="3402"/>
    <cellStyle name="čárky 2 2 2 6 5" xfId="1062"/>
    <cellStyle name="čárky 2 2 2 6 5 2" xfId="3942"/>
    <cellStyle name="čárky 2 2 2 6 6" xfId="1572"/>
    <cellStyle name="čárky 2 2 2 6 6 2" xfId="3012"/>
    <cellStyle name="čárky 2 2 2 6 7" xfId="2502"/>
    <cellStyle name="čárky 2 2 2 7" xfId="237"/>
    <cellStyle name="čárky 2 2 2 7 2" xfId="777"/>
    <cellStyle name="čárky 2 2 2 7 2 2" xfId="2217"/>
    <cellStyle name="čárky 2 2 2 7 2 3" xfId="3657"/>
    <cellStyle name="čárky 2 2 2 7 3" xfId="1317"/>
    <cellStyle name="čárky 2 2 2 7 3 2" xfId="4197"/>
    <cellStyle name="čárky 2 2 2 7 4" xfId="1677"/>
    <cellStyle name="čárky 2 2 2 7 4 2" xfId="3117"/>
    <cellStyle name="čárky 2 2 2 7 5" xfId="2757"/>
    <cellStyle name="čárky 2 2 2 8" xfId="592"/>
    <cellStyle name="čárky 2 2 2 8 2" xfId="1132"/>
    <cellStyle name="čárky 2 2 2 8 2 2" xfId="4012"/>
    <cellStyle name="čárky 2 2 2 8 3" xfId="2032"/>
    <cellStyle name="čárky 2 2 2 8 3 2" xfId="3472"/>
    <cellStyle name="čárky 2 2 2 8 4" xfId="2572"/>
    <cellStyle name="čárky 2 2 2 9" xfId="417"/>
    <cellStyle name="čárky 2 2 2 9 2" xfId="1857"/>
    <cellStyle name="čárky 2 2 2 9 3" xfId="3297"/>
    <cellStyle name="čárky 2 2 3" xfId="62"/>
    <cellStyle name="čárky 2 2 3 10" xfId="2392"/>
    <cellStyle name="čárky 2 2 3 2" xfId="95"/>
    <cellStyle name="čárky 2 2 3 2 2" xfId="202"/>
    <cellStyle name="čárky 2 2 3 2 2 2" xfId="382"/>
    <cellStyle name="čárky 2 2 3 2 2 2 2" xfId="922"/>
    <cellStyle name="čárky 2 2 3 2 2 2 2 2" xfId="2362"/>
    <cellStyle name="čárky 2 2 3 2 2 2 2 3" xfId="3802"/>
    <cellStyle name="čárky 2 2 3 2 2 2 3" xfId="1462"/>
    <cellStyle name="čárky 2 2 3 2 2 2 3 2" xfId="4342"/>
    <cellStyle name="čárky 2 2 3 2 2 2 4" xfId="1822"/>
    <cellStyle name="čárky 2 2 3 2 2 2 4 2" xfId="3262"/>
    <cellStyle name="čárky 2 2 3 2 2 2 5" xfId="2902"/>
    <cellStyle name="čárky 2 2 3 2 2 3" xfId="742"/>
    <cellStyle name="čárky 2 2 3 2 2 3 2" xfId="1282"/>
    <cellStyle name="čárky 2 2 3 2 2 3 2 2" xfId="4162"/>
    <cellStyle name="čárky 2 2 3 2 2 3 3" xfId="2182"/>
    <cellStyle name="čárky 2 2 3 2 2 3 3 2" xfId="3622"/>
    <cellStyle name="čárky 2 2 3 2 2 3 4" xfId="2722"/>
    <cellStyle name="čárky 2 2 3 2 2 4" xfId="562"/>
    <cellStyle name="čárky 2 2 3 2 2 4 2" xfId="2002"/>
    <cellStyle name="čárky 2 2 3 2 2 4 3" xfId="3442"/>
    <cellStyle name="čárky 2 2 3 2 2 5" xfId="1102"/>
    <cellStyle name="čárky 2 2 3 2 2 5 2" xfId="3982"/>
    <cellStyle name="čárky 2 2 3 2 2 6" xfId="1642"/>
    <cellStyle name="čárky 2 2 3 2 2 6 2" xfId="3082"/>
    <cellStyle name="čárky 2 2 3 2 2 7" xfId="2542"/>
    <cellStyle name="čárky 2 2 3 2 3" xfId="307"/>
    <cellStyle name="čárky 2 2 3 2 3 2" xfId="847"/>
    <cellStyle name="čárky 2 2 3 2 3 2 2" xfId="2287"/>
    <cellStyle name="čárky 2 2 3 2 3 2 3" xfId="3727"/>
    <cellStyle name="čárky 2 2 3 2 3 3" xfId="1387"/>
    <cellStyle name="čárky 2 2 3 2 3 3 2" xfId="4267"/>
    <cellStyle name="čárky 2 2 3 2 3 4" xfId="1747"/>
    <cellStyle name="čárky 2 2 3 2 3 4 2" xfId="3187"/>
    <cellStyle name="čárky 2 2 3 2 3 5" xfId="2827"/>
    <cellStyle name="čárky 2 2 3 2 4" xfId="637"/>
    <cellStyle name="čárky 2 2 3 2 4 2" xfId="1177"/>
    <cellStyle name="čárky 2 2 3 2 4 2 2" xfId="4057"/>
    <cellStyle name="čárky 2 2 3 2 4 3" xfId="2077"/>
    <cellStyle name="čárky 2 2 3 2 4 3 2" xfId="3517"/>
    <cellStyle name="čárky 2 2 3 2 4 4" xfId="2617"/>
    <cellStyle name="čárky 2 2 3 2 5" xfId="487"/>
    <cellStyle name="čárky 2 2 3 2 5 2" xfId="1927"/>
    <cellStyle name="čárky 2 2 3 2 5 3" xfId="3367"/>
    <cellStyle name="čárky 2 2 3 2 6" xfId="1027"/>
    <cellStyle name="čárky 2 2 3 2 6 2" xfId="3907"/>
    <cellStyle name="čárky 2 2 3 2 7" xfId="1537"/>
    <cellStyle name="čárky 2 2 3 2 7 2" xfId="2977"/>
    <cellStyle name="čárky 2 2 3 2 8" xfId="2467"/>
    <cellStyle name="čárky 2 2 3 3" xfId="172"/>
    <cellStyle name="čárky 2 2 3 3 2" xfId="277"/>
    <cellStyle name="čárky 2 2 3 3 2 2" xfId="817"/>
    <cellStyle name="čárky 2 2 3 3 2 2 2" xfId="2257"/>
    <cellStyle name="čárky 2 2 3 3 2 2 3" xfId="3697"/>
    <cellStyle name="čárky 2 2 3 3 2 3" xfId="1357"/>
    <cellStyle name="čárky 2 2 3 3 2 3 2" xfId="4237"/>
    <cellStyle name="čárky 2 2 3 3 2 4" xfId="1717"/>
    <cellStyle name="čárky 2 2 3 3 2 4 2" xfId="3157"/>
    <cellStyle name="čárky 2 2 3 3 2 5" xfId="2797"/>
    <cellStyle name="čárky 2 2 3 3 3" xfId="712"/>
    <cellStyle name="čárky 2 2 3 3 3 2" xfId="1252"/>
    <cellStyle name="čárky 2 2 3 3 3 2 2" xfId="4132"/>
    <cellStyle name="čárky 2 2 3 3 3 3" xfId="2152"/>
    <cellStyle name="čárky 2 2 3 3 3 3 2" xfId="3592"/>
    <cellStyle name="čárky 2 2 3 3 3 4" xfId="2692"/>
    <cellStyle name="čárky 2 2 3 3 4" xfId="457"/>
    <cellStyle name="čárky 2 2 3 3 4 2" xfId="1897"/>
    <cellStyle name="čárky 2 2 3 3 4 3" xfId="3337"/>
    <cellStyle name="čárky 2 2 3 3 5" xfId="997"/>
    <cellStyle name="čárky 2 2 3 3 5 2" xfId="3877"/>
    <cellStyle name="čárky 2 2 3 3 6" xfId="1612"/>
    <cellStyle name="čárky 2 2 3 3 6 2" xfId="3052"/>
    <cellStyle name="čárky 2 2 3 3 7" xfId="2437"/>
    <cellStyle name="čárky 2 2 3 4" xfId="125"/>
    <cellStyle name="čárky 2 2 3 4 2" xfId="337"/>
    <cellStyle name="čárky 2 2 3 4 2 2" xfId="877"/>
    <cellStyle name="čárky 2 2 3 4 2 2 2" xfId="2317"/>
    <cellStyle name="čárky 2 2 3 4 2 2 3" xfId="3757"/>
    <cellStyle name="čárky 2 2 3 4 2 3" xfId="1417"/>
    <cellStyle name="čárky 2 2 3 4 2 3 2" xfId="4297"/>
    <cellStyle name="čárky 2 2 3 4 2 4" xfId="1777"/>
    <cellStyle name="čárky 2 2 3 4 2 4 2" xfId="3217"/>
    <cellStyle name="čárky 2 2 3 4 2 5" xfId="2857"/>
    <cellStyle name="čárky 2 2 3 4 3" xfId="667"/>
    <cellStyle name="čárky 2 2 3 4 3 2" xfId="1207"/>
    <cellStyle name="čárky 2 2 3 4 3 2 2" xfId="4087"/>
    <cellStyle name="čárky 2 2 3 4 3 3" xfId="2107"/>
    <cellStyle name="čárky 2 2 3 4 3 3 2" xfId="3547"/>
    <cellStyle name="čárky 2 2 3 4 3 4" xfId="2647"/>
    <cellStyle name="čárky 2 2 3 4 4" xfId="517"/>
    <cellStyle name="čárky 2 2 3 4 4 2" xfId="1957"/>
    <cellStyle name="čárky 2 2 3 4 4 3" xfId="3397"/>
    <cellStyle name="čárky 2 2 3 4 5" xfId="1057"/>
    <cellStyle name="čárky 2 2 3 4 5 2" xfId="3937"/>
    <cellStyle name="čárky 2 2 3 4 6" xfId="1567"/>
    <cellStyle name="čárky 2 2 3 4 6 2" xfId="3007"/>
    <cellStyle name="čárky 2 2 3 4 7" xfId="2497"/>
    <cellStyle name="čárky 2 2 3 5" xfId="232"/>
    <cellStyle name="čárky 2 2 3 5 2" xfId="772"/>
    <cellStyle name="čárky 2 2 3 5 2 2" xfId="2212"/>
    <cellStyle name="čárky 2 2 3 5 2 3" xfId="3652"/>
    <cellStyle name="čárky 2 2 3 5 3" xfId="1312"/>
    <cellStyle name="čárky 2 2 3 5 3 2" xfId="4192"/>
    <cellStyle name="čárky 2 2 3 5 4" xfId="1672"/>
    <cellStyle name="čárky 2 2 3 5 4 2" xfId="3112"/>
    <cellStyle name="čárky 2 2 3 5 5" xfId="2752"/>
    <cellStyle name="čárky 2 2 3 6" xfId="607"/>
    <cellStyle name="čárky 2 2 3 6 2" xfId="1147"/>
    <cellStyle name="čárky 2 2 3 6 2 2" xfId="4027"/>
    <cellStyle name="čárky 2 2 3 6 3" xfId="2047"/>
    <cellStyle name="čárky 2 2 3 6 3 2" xfId="3487"/>
    <cellStyle name="čárky 2 2 3 6 4" xfId="2587"/>
    <cellStyle name="čárky 2 2 3 7" xfId="412"/>
    <cellStyle name="čárky 2 2 3 7 2" xfId="1852"/>
    <cellStyle name="čárky 2 2 3 7 3" xfId="3292"/>
    <cellStyle name="čárky 2 2 3 8" xfId="952"/>
    <cellStyle name="čárky 2 2 3 8 2" xfId="3832"/>
    <cellStyle name="čárky 2 2 3 9" xfId="1507"/>
    <cellStyle name="čárky 2 2 3 9 2" xfId="2947"/>
    <cellStyle name="čárky 2 2 4" xfId="73"/>
    <cellStyle name="čárky 2 2 4 10" xfId="2402"/>
    <cellStyle name="čárky 2 2 4 2" xfId="105"/>
    <cellStyle name="čárky 2 2 4 2 2" xfId="212"/>
    <cellStyle name="čárky 2 2 4 2 2 2" xfId="392"/>
    <cellStyle name="čárky 2 2 4 2 2 2 2" xfId="932"/>
    <cellStyle name="čárky 2 2 4 2 2 2 2 2" xfId="2372"/>
    <cellStyle name="čárky 2 2 4 2 2 2 2 3" xfId="3812"/>
    <cellStyle name="čárky 2 2 4 2 2 2 3" xfId="1472"/>
    <cellStyle name="čárky 2 2 4 2 2 2 3 2" xfId="4352"/>
    <cellStyle name="čárky 2 2 4 2 2 2 4" xfId="1832"/>
    <cellStyle name="čárky 2 2 4 2 2 2 4 2" xfId="3272"/>
    <cellStyle name="čárky 2 2 4 2 2 2 5" xfId="2912"/>
    <cellStyle name="čárky 2 2 4 2 2 3" xfId="752"/>
    <cellStyle name="čárky 2 2 4 2 2 3 2" xfId="1292"/>
    <cellStyle name="čárky 2 2 4 2 2 3 2 2" xfId="4172"/>
    <cellStyle name="čárky 2 2 4 2 2 3 3" xfId="2192"/>
    <cellStyle name="čárky 2 2 4 2 2 3 3 2" xfId="3632"/>
    <cellStyle name="čárky 2 2 4 2 2 3 4" xfId="2732"/>
    <cellStyle name="čárky 2 2 4 2 2 4" xfId="572"/>
    <cellStyle name="čárky 2 2 4 2 2 4 2" xfId="2012"/>
    <cellStyle name="čárky 2 2 4 2 2 4 3" xfId="3452"/>
    <cellStyle name="čárky 2 2 4 2 2 5" xfId="1112"/>
    <cellStyle name="čárky 2 2 4 2 2 5 2" xfId="3992"/>
    <cellStyle name="čárky 2 2 4 2 2 6" xfId="1652"/>
    <cellStyle name="čárky 2 2 4 2 2 6 2" xfId="3092"/>
    <cellStyle name="čárky 2 2 4 2 2 7" xfId="2552"/>
    <cellStyle name="čárky 2 2 4 2 3" xfId="317"/>
    <cellStyle name="čárky 2 2 4 2 3 2" xfId="857"/>
    <cellStyle name="čárky 2 2 4 2 3 2 2" xfId="2297"/>
    <cellStyle name="čárky 2 2 4 2 3 2 3" xfId="3737"/>
    <cellStyle name="čárky 2 2 4 2 3 3" xfId="1397"/>
    <cellStyle name="čárky 2 2 4 2 3 3 2" xfId="4277"/>
    <cellStyle name="čárky 2 2 4 2 3 4" xfId="1757"/>
    <cellStyle name="čárky 2 2 4 2 3 4 2" xfId="3197"/>
    <cellStyle name="čárky 2 2 4 2 3 5" xfId="2837"/>
    <cellStyle name="čárky 2 2 4 2 4" xfId="647"/>
    <cellStyle name="čárky 2 2 4 2 4 2" xfId="1187"/>
    <cellStyle name="čárky 2 2 4 2 4 2 2" xfId="4067"/>
    <cellStyle name="čárky 2 2 4 2 4 3" xfId="2087"/>
    <cellStyle name="čárky 2 2 4 2 4 3 2" xfId="3527"/>
    <cellStyle name="čárky 2 2 4 2 4 4" xfId="2627"/>
    <cellStyle name="čárky 2 2 4 2 5" xfId="497"/>
    <cellStyle name="čárky 2 2 4 2 5 2" xfId="1937"/>
    <cellStyle name="čárky 2 2 4 2 5 3" xfId="3377"/>
    <cellStyle name="čárky 2 2 4 2 6" xfId="1037"/>
    <cellStyle name="čárky 2 2 4 2 6 2" xfId="3917"/>
    <cellStyle name="čárky 2 2 4 2 7" xfId="1547"/>
    <cellStyle name="čárky 2 2 4 2 7 2" xfId="2987"/>
    <cellStyle name="čárky 2 2 4 2 8" xfId="2477"/>
    <cellStyle name="čárky 2 2 4 3" xfId="182"/>
    <cellStyle name="čárky 2 2 4 3 2" xfId="287"/>
    <cellStyle name="čárky 2 2 4 3 2 2" xfId="827"/>
    <cellStyle name="čárky 2 2 4 3 2 2 2" xfId="2267"/>
    <cellStyle name="čárky 2 2 4 3 2 2 3" xfId="3707"/>
    <cellStyle name="čárky 2 2 4 3 2 3" xfId="1367"/>
    <cellStyle name="čárky 2 2 4 3 2 3 2" xfId="4247"/>
    <cellStyle name="čárky 2 2 4 3 2 4" xfId="1727"/>
    <cellStyle name="čárky 2 2 4 3 2 4 2" xfId="3167"/>
    <cellStyle name="čárky 2 2 4 3 2 5" xfId="2807"/>
    <cellStyle name="čárky 2 2 4 3 3" xfId="722"/>
    <cellStyle name="čárky 2 2 4 3 3 2" xfId="1262"/>
    <cellStyle name="čárky 2 2 4 3 3 2 2" xfId="4142"/>
    <cellStyle name="čárky 2 2 4 3 3 3" xfId="2162"/>
    <cellStyle name="čárky 2 2 4 3 3 3 2" xfId="3602"/>
    <cellStyle name="čárky 2 2 4 3 3 4" xfId="2702"/>
    <cellStyle name="čárky 2 2 4 3 4" xfId="467"/>
    <cellStyle name="čárky 2 2 4 3 4 2" xfId="1907"/>
    <cellStyle name="čárky 2 2 4 3 4 3" xfId="3347"/>
    <cellStyle name="čárky 2 2 4 3 5" xfId="1007"/>
    <cellStyle name="čárky 2 2 4 3 5 2" xfId="3887"/>
    <cellStyle name="čárky 2 2 4 3 6" xfId="1622"/>
    <cellStyle name="čárky 2 2 4 3 6 2" xfId="3062"/>
    <cellStyle name="čárky 2 2 4 3 7" xfId="2447"/>
    <cellStyle name="čárky 2 2 4 4" xfId="135"/>
    <cellStyle name="čárky 2 2 4 4 2" xfId="347"/>
    <cellStyle name="čárky 2 2 4 4 2 2" xfId="887"/>
    <cellStyle name="čárky 2 2 4 4 2 2 2" xfId="2327"/>
    <cellStyle name="čárky 2 2 4 4 2 2 3" xfId="3767"/>
    <cellStyle name="čárky 2 2 4 4 2 3" xfId="1427"/>
    <cellStyle name="čárky 2 2 4 4 2 3 2" xfId="4307"/>
    <cellStyle name="čárky 2 2 4 4 2 4" xfId="1787"/>
    <cellStyle name="čárky 2 2 4 4 2 4 2" xfId="3227"/>
    <cellStyle name="čárky 2 2 4 4 2 5" xfId="2867"/>
    <cellStyle name="čárky 2 2 4 4 3" xfId="677"/>
    <cellStyle name="čárky 2 2 4 4 3 2" xfId="1217"/>
    <cellStyle name="čárky 2 2 4 4 3 2 2" xfId="4097"/>
    <cellStyle name="čárky 2 2 4 4 3 3" xfId="2117"/>
    <cellStyle name="čárky 2 2 4 4 3 3 2" xfId="3557"/>
    <cellStyle name="čárky 2 2 4 4 3 4" xfId="2657"/>
    <cellStyle name="čárky 2 2 4 4 4" xfId="527"/>
    <cellStyle name="čárky 2 2 4 4 4 2" xfId="1967"/>
    <cellStyle name="čárky 2 2 4 4 4 3" xfId="3407"/>
    <cellStyle name="čárky 2 2 4 4 5" xfId="1067"/>
    <cellStyle name="čárky 2 2 4 4 5 2" xfId="3947"/>
    <cellStyle name="čárky 2 2 4 4 6" xfId="1577"/>
    <cellStyle name="čárky 2 2 4 4 6 2" xfId="3017"/>
    <cellStyle name="čárky 2 2 4 4 7" xfId="2507"/>
    <cellStyle name="čárky 2 2 4 5" xfId="242"/>
    <cellStyle name="čárky 2 2 4 5 2" xfId="782"/>
    <cellStyle name="čárky 2 2 4 5 2 2" xfId="2222"/>
    <cellStyle name="čárky 2 2 4 5 2 3" xfId="3662"/>
    <cellStyle name="čárky 2 2 4 5 3" xfId="1322"/>
    <cellStyle name="čárky 2 2 4 5 3 2" xfId="4202"/>
    <cellStyle name="čárky 2 2 4 5 4" xfId="1682"/>
    <cellStyle name="čárky 2 2 4 5 4 2" xfId="3122"/>
    <cellStyle name="čárky 2 2 4 5 5" xfId="2762"/>
    <cellStyle name="čárky 2 2 4 6" xfId="617"/>
    <cellStyle name="čárky 2 2 4 6 2" xfId="1157"/>
    <cellStyle name="čárky 2 2 4 6 2 2" xfId="4037"/>
    <cellStyle name="čárky 2 2 4 6 3" xfId="2057"/>
    <cellStyle name="čárky 2 2 4 6 3 2" xfId="3497"/>
    <cellStyle name="čárky 2 2 4 6 4" xfId="2597"/>
    <cellStyle name="čárky 2 2 4 7" xfId="422"/>
    <cellStyle name="čárky 2 2 4 7 2" xfId="1862"/>
    <cellStyle name="čárky 2 2 4 7 3" xfId="3302"/>
    <cellStyle name="čárky 2 2 4 8" xfId="962"/>
    <cellStyle name="čárky 2 2 4 8 2" xfId="3842"/>
    <cellStyle name="čárky 2 2 4 9" xfId="1517"/>
    <cellStyle name="čárky 2 2 4 9 2" xfId="2957"/>
    <cellStyle name="čárky 2 2 5" xfId="56"/>
    <cellStyle name="čárky 2 2 5 2" xfId="167"/>
    <cellStyle name="čárky 2 2 5 2 2" xfId="362"/>
    <cellStyle name="čárky 2 2 5 2 2 2" xfId="902"/>
    <cellStyle name="čárky 2 2 5 2 2 2 2" xfId="2342"/>
    <cellStyle name="čárky 2 2 5 2 2 2 3" xfId="3782"/>
    <cellStyle name="čárky 2 2 5 2 2 3" xfId="1442"/>
    <cellStyle name="čárky 2 2 5 2 2 3 2" xfId="4322"/>
    <cellStyle name="čárky 2 2 5 2 2 4" xfId="1802"/>
    <cellStyle name="čárky 2 2 5 2 2 4 2" xfId="3242"/>
    <cellStyle name="čárky 2 2 5 2 2 5" xfId="2882"/>
    <cellStyle name="čárky 2 2 5 2 3" xfId="707"/>
    <cellStyle name="čárky 2 2 5 2 3 2" xfId="1247"/>
    <cellStyle name="čárky 2 2 5 2 3 2 2" xfId="4127"/>
    <cellStyle name="čárky 2 2 5 2 3 3" xfId="2147"/>
    <cellStyle name="čárky 2 2 5 2 3 3 2" xfId="3587"/>
    <cellStyle name="čárky 2 2 5 2 3 4" xfId="2687"/>
    <cellStyle name="čárky 2 2 5 2 4" xfId="542"/>
    <cellStyle name="čárky 2 2 5 2 4 2" xfId="1982"/>
    <cellStyle name="čárky 2 2 5 2 4 3" xfId="3422"/>
    <cellStyle name="čárky 2 2 5 2 5" xfId="1082"/>
    <cellStyle name="čárky 2 2 5 2 5 2" xfId="3962"/>
    <cellStyle name="čárky 2 2 5 2 6" xfId="1607"/>
    <cellStyle name="čárky 2 2 5 2 6 2" xfId="3047"/>
    <cellStyle name="čárky 2 2 5 2 7" xfId="2522"/>
    <cellStyle name="čárky 2 2 5 3" xfId="272"/>
    <cellStyle name="čárky 2 2 5 3 2" xfId="812"/>
    <cellStyle name="čárky 2 2 5 3 2 2" xfId="2252"/>
    <cellStyle name="čárky 2 2 5 3 2 3" xfId="3692"/>
    <cellStyle name="čárky 2 2 5 3 3" xfId="1352"/>
    <cellStyle name="čárky 2 2 5 3 3 2" xfId="4232"/>
    <cellStyle name="čárky 2 2 5 3 4" xfId="1712"/>
    <cellStyle name="čárky 2 2 5 3 4 2" xfId="3152"/>
    <cellStyle name="čárky 2 2 5 3 5" xfId="2792"/>
    <cellStyle name="čárky 2 2 5 4" xfId="602"/>
    <cellStyle name="čárky 2 2 5 4 2" xfId="1142"/>
    <cellStyle name="čárky 2 2 5 4 2 2" xfId="4022"/>
    <cellStyle name="čárky 2 2 5 4 3" xfId="2042"/>
    <cellStyle name="čárky 2 2 5 4 3 2" xfId="3482"/>
    <cellStyle name="čárky 2 2 5 4 4" xfId="2582"/>
    <cellStyle name="čárky 2 2 5 5" xfId="452"/>
    <cellStyle name="čárky 2 2 5 5 2" xfId="1892"/>
    <cellStyle name="čárky 2 2 5 5 3" xfId="3332"/>
    <cellStyle name="čárky 2 2 5 6" xfId="992"/>
    <cellStyle name="čárky 2 2 5 6 2" xfId="3872"/>
    <cellStyle name="čárky 2 2 5 7" xfId="1502"/>
    <cellStyle name="čárky 2 2 5 7 2" xfId="2942"/>
    <cellStyle name="čárky 2 2 5 8" xfId="2432"/>
    <cellStyle name="čárky 2 2 6" xfId="90"/>
    <cellStyle name="čárky 2 2 6 2" xfId="197"/>
    <cellStyle name="čárky 2 2 6 2 2" xfId="377"/>
    <cellStyle name="čárky 2 2 6 2 2 2" xfId="917"/>
    <cellStyle name="čárky 2 2 6 2 2 2 2" xfId="2357"/>
    <cellStyle name="čárky 2 2 6 2 2 2 3" xfId="3797"/>
    <cellStyle name="čárky 2 2 6 2 2 3" xfId="1457"/>
    <cellStyle name="čárky 2 2 6 2 2 3 2" xfId="4337"/>
    <cellStyle name="čárky 2 2 6 2 2 4" xfId="1817"/>
    <cellStyle name="čárky 2 2 6 2 2 4 2" xfId="3257"/>
    <cellStyle name="čárky 2 2 6 2 2 5" xfId="2897"/>
    <cellStyle name="čárky 2 2 6 2 3" xfId="737"/>
    <cellStyle name="čárky 2 2 6 2 3 2" xfId="1277"/>
    <cellStyle name="čárky 2 2 6 2 3 2 2" xfId="4157"/>
    <cellStyle name="čárky 2 2 6 2 3 3" xfId="2177"/>
    <cellStyle name="čárky 2 2 6 2 3 3 2" xfId="3617"/>
    <cellStyle name="čárky 2 2 6 2 3 4" xfId="2717"/>
    <cellStyle name="čárky 2 2 6 2 4" xfId="557"/>
    <cellStyle name="čárky 2 2 6 2 4 2" xfId="1997"/>
    <cellStyle name="čárky 2 2 6 2 4 3" xfId="3437"/>
    <cellStyle name="čárky 2 2 6 2 5" xfId="1097"/>
    <cellStyle name="čárky 2 2 6 2 5 2" xfId="3977"/>
    <cellStyle name="čárky 2 2 6 2 6" xfId="1637"/>
    <cellStyle name="čárky 2 2 6 2 6 2" xfId="3077"/>
    <cellStyle name="čárky 2 2 6 2 7" xfId="2537"/>
    <cellStyle name="čárky 2 2 6 3" xfId="302"/>
    <cellStyle name="čárky 2 2 6 3 2" xfId="842"/>
    <cellStyle name="čárky 2 2 6 3 2 2" xfId="2282"/>
    <cellStyle name="čárky 2 2 6 3 2 3" xfId="3722"/>
    <cellStyle name="čárky 2 2 6 3 3" xfId="1382"/>
    <cellStyle name="čárky 2 2 6 3 3 2" xfId="4262"/>
    <cellStyle name="čárky 2 2 6 3 4" xfId="1742"/>
    <cellStyle name="čárky 2 2 6 3 4 2" xfId="3182"/>
    <cellStyle name="čárky 2 2 6 3 5" xfId="2822"/>
    <cellStyle name="čárky 2 2 6 4" xfId="632"/>
    <cellStyle name="čárky 2 2 6 4 2" xfId="1172"/>
    <cellStyle name="čárky 2 2 6 4 2 2" xfId="4052"/>
    <cellStyle name="čárky 2 2 6 4 3" xfId="2072"/>
    <cellStyle name="čárky 2 2 6 4 3 2" xfId="3512"/>
    <cellStyle name="čárky 2 2 6 4 4" xfId="2612"/>
    <cellStyle name="čárky 2 2 6 5" xfId="482"/>
    <cellStyle name="čárky 2 2 6 5 2" xfId="1922"/>
    <cellStyle name="čárky 2 2 6 5 3" xfId="3362"/>
    <cellStyle name="čárky 2 2 6 6" xfId="1022"/>
    <cellStyle name="čárky 2 2 6 6 2" xfId="3902"/>
    <cellStyle name="čárky 2 2 6 7" xfId="1532"/>
    <cellStyle name="čárky 2 2 6 7 2" xfId="2972"/>
    <cellStyle name="čárky 2 2 6 8" xfId="2462"/>
    <cellStyle name="čárky 2 2 7" xfId="150"/>
    <cellStyle name="čárky 2 2 7 2" xfId="257"/>
    <cellStyle name="čárky 2 2 7 2 2" xfId="797"/>
    <cellStyle name="čárky 2 2 7 2 2 2" xfId="2237"/>
    <cellStyle name="čárky 2 2 7 2 2 3" xfId="3677"/>
    <cellStyle name="čárky 2 2 7 2 3" xfId="1337"/>
    <cellStyle name="čárky 2 2 7 2 3 2" xfId="4217"/>
    <cellStyle name="čárky 2 2 7 2 4" xfId="1697"/>
    <cellStyle name="čárky 2 2 7 2 4 2" xfId="3137"/>
    <cellStyle name="čárky 2 2 7 2 5" xfId="2777"/>
    <cellStyle name="čárky 2 2 7 3" xfId="692"/>
    <cellStyle name="čárky 2 2 7 3 2" xfId="1232"/>
    <cellStyle name="čárky 2 2 7 3 2 2" xfId="4112"/>
    <cellStyle name="čárky 2 2 7 3 3" xfId="2132"/>
    <cellStyle name="čárky 2 2 7 3 3 2" xfId="3572"/>
    <cellStyle name="čárky 2 2 7 3 4" xfId="2672"/>
    <cellStyle name="čárky 2 2 7 4" xfId="437"/>
    <cellStyle name="čárky 2 2 7 4 2" xfId="1877"/>
    <cellStyle name="čárky 2 2 7 4 3" xfId="3317"/>
    <cellStyle name="čárky 2 2 7 5" xfId="977"/>
    <cellStyle name="čárky 2 2 7 5 2" xfId="3857"/>
    <cellStyle name="čárky 2 2 7 6" xfId="1592"/>
    <cellStyle name="čárky 2 2 7 6 2" xfId="3032"/>
    <cellStyle name="čárky 2 2 7 7" xfId="2417"/>
    <cellStyle name="čárky 2 2 8" xfId="120"/>
    <cellStyle name="čárky 2 2 8 2" xfId="332"/>
    <cellStyle name="čárky 2 2 8 2 2" xfId="872"/>
    <cellStyle name="čárky 2 2 8 2 2 2" xfId="2312"/>
    <cellStyle name="čárky 2 2 8 2 2 3" xfId="3752"/>
    <cellStyle name="čárky 2 2 8 2 3" xfId="1412"/>
    <cellStyle name="čárky 2 2 8 2 3 2" xfId="4292"/>
    <cellStyle name="čárky 2 2 8 2 4" xfId="1772"/>
    <cellStyle name="čárky 2 2 8 2 4 2" xfId="3212"/>
    <cellStyle name="čárky 2 2 8 2 5" xfId="2852"/>
    <cellStyle name="čárky 2 2 8 3" xfId="662"/>
    <cellStyle name="čárky 2 2 8 3 2" xfId="1202"/>
    <cellStyle name="čárky 2 2 8 3 2 2" xfId="4082"/>
    <cellStyle name="čárky 2 2 8 3 3" xfId="2102"/>
    <cellStyle name="čárky 2 2 8 3 3 2" xfId="3542"/>
    <cellStyle name="čárky 2 2 8 3 4" xfId="2642"/>
    <cellStyle name="čárky 2 2 8 4" xfId="512"/>
    <cellStyle name="čárky 2 2 8 4 2" xfId="1952"/>
    <cellStyle name="čárky 2 2 8 4 3" xfId="3392"/>
    <cellStyle name="čárky 2 2 8 5" xfId="1052"/>
    <cellStyle name="čárky 2 2 8 5 2" xfId="3932"/>
    <cellStyle name="čárky 2 2 8 6" xfId="1562"/>
    <cellStyle name="čárky 2 2 8 6 2" xfId="3002"/>
    <cellStyle name="čárky 2 2 8 7" xfId="2492"/>
    <cellStyle name="čárky 2 2 9" xfId="227"/>
    <cellStyle name="čárky 2 2 9 2" xfId="767"/>
    <cellStyle name="čárky 2 2 9 2 2" xfId="2207"/>
    <cellStyle name="čárky 2 2 9 2 3" xfId="3647"/>
    <cellStyle name="čárky 2 2 9 3" xfId="1307"/>
    <cellStyle name="čárky 2 2 9 3 2" xfId="4187"/>
    <cellStyle name="čárky 2 2 9 4" xfId="1667"/>
    <cellStyle name="čárky 2 2 9 4 2" xfId="3107"/>
    <cellStyle name="čárky 2 2 9 5" xfId="2747"/>
    <cellStyle name="čárky 2 3" xfId="18"/>
    <cellStyle name="čárky 2 3 10" xfId="955"/>
    <cellStyle name="čárky 2 3 10 2" xfId="3835"/>
    <cellStyle name="čárky 2 3 11" xfId="1490"/>
    <cellStyle name="čárky 2 3 11 2" xfId="2930"/>
    <cellStyle name="čárky 2 3 12" xfId="2395"/>
    <cellStyle name="čárky 2 3 2" xfId="76"/>
    <cellStyle name="čárky 2 3 2 10" xfId="2405"/>
    <cellStyle name="čárky 2 3 2 2" xfId="108"/>
    <cellStyle name="čárky 2 3 2 2 2" xfId="215"/>
    <cellStyle name="čárky 2 3 2 2 2 2" xfId="395"/>
    <cellStyle name="čárky 2 3 2 2 2 2 2" xfId="935"/>
    <cellStyle name="čárky 2 3 2 2 2 2 2 2" xfId="2375"/>
    <cellStyle name="čárky 2 3 2 2 2 2 2 3" xfId="3815"/>
    <cellStyle name="čárky 2 3 2 2 2 2 3" xfId="1475"/>
    <cellStyle name="čárky 2 3 2 2 2 2 3 2" xfId="4355"/>
    <cellStyle name="čárky 2 3 2 2 2 2 4" xfId="1835"/>
    <cellStyle name="čárky 2 3 2 2 2 2 4 2" xfId="3275"/>
    <cellStyle name="čárky 2 3 2 2 2 2 5" xfId="2915"/>
    <cellStyle name="čárky 2 3 2 2 2 3" xfId="755"/>
    <cellStyle name="čárky 2 3 2 2 2 3 2" xfId="1295"/>
    <cellStyle name="čárky 2 3 2 2 2 3 2 2" xfId="4175"/>
    <cellStyle name="čárky 2 3 2 2 2 3 3" xfId="2195"/>
    <cellStyle name="čárky 2 3 2 2 2 3 3 2" xfId="3635"/>
    <cellStyle name="čárky 2 3 2 2 2 3 4" xfId="2735"/>
    <cellStyle name="čárky 2 3 2 2 2 4" xfId="575"/>
    <cellStyle name="čárky 2 3 2 2 2 4 2" xfId="2015"/>
    <cellStyle name="čárky 2 3 2 2 2 4 3" xfId="3455"/>
    <cellStyle name="čárky 2 3 2 2 2 5" xfId="1115"/>
    <cellStyle name="čárky 2 3 2 2 2 5 2" xfId="3995"/>
    <cellStyle name="čárky 2 3 2 2 2 6" xfId="1655"/>
    <cellStyle name="čárky 2 3 2 2 2 6 2" xfId="3095"/>
    <cellStyle name="čárky 2 3 2 2 2 7" xfId="2555"/>
    <cellStyle name="čárky 2 3 2 2 3" xfId="320"/>
    <cellStyle name="čárky 2 3 2 2 3 2" xfId="860"/>
    <cellStyle name="čárky 2 3 2 2 3 2 2" xfId="2300"/>
    <cellStyle name="čárky 2 3 2 2 3 2 3" xfId="3740"/>
    <cellStyle name="čárky 2 3 2 2 3 3" xfId="1400"/>
    <cellStyle name="čárky 2 3 2 2 3 3 2" xfId="4280"/>
    <cellStyle name="čárky 2 3 2 2 3 4" xfId="1760"/>
    <cellStyle name="čárky 2 3 2 2 3 4 2" xfId="3200"/>
    <cellStyle name="čárky 2 3 2 2 3 5" xfId="2840"/>
    <cellStyle name="čárky 2 3 2 2 4" xfId="650"/>
    <cellStyle name="čárky 2 3 2 2 4 2" xfId="1190"/>
    <cellStyle name="čárky 2 3 2 2 4 2 2" xfId="4070"/>
    <cellStyle name="čárky 2 3 2 2 4 3" xfId="2090"/>
    <cellStyle name="čárky 2 3 2 2 4 3 2" xfId="3530"/>
    <cellStyle name="čárky 2 3 2 2 4 4" xfId="2630"/>
    <cellStyle name="čárky 2 3 2 2 5" xfId="500"/>
    <cellStyle name="čárky 2 3 2 2 5 2" xfId="1940"/>
    <cellStyle name="čárky 2 3 2 2 5 3" xfId="3380"/>
    <cellStyle name="čárky 2 3 2 2 6" xfId="1040"/>
    <cellStyle name="čárky 2 3 2 2 6 2" xfId="3920"/>
    <cellStyle name="čárky 2 3 2 2 7" xfId="1550"/>
    <cellStyle name="čárky 2 3 2 2 7 2" xfId="2990"/>
    <cellStyle name="čárky 2 3 2 2 8" xfId="2480"/>
    <cellStyle name="čárky 2 3 2 3" xfId="185"/>
    <cellStyle name="čárky 2 3 2 3 2" xfId="290"/>
    <cellStyle name="čárky 2 3 2 3 2 2" xfId="830"/>
    <cellStyle name="čárky 2 3 2 3 2 2 2" xfId="2270"/>
    <cellStyle name="čárky 2 3 2 3 2 2 3" xfId="3710"/>
    <cellStyle name="čárky 2 3 2 3 2 3" xfId="1370"/>
    <cellStyle name="čárky 2 3 2 3 2 3 2" xfId="4250"/>
    <cellStyle name="čárky 2 3 2 3 2 4" xfId="1730"/>
    <cellStyle name="čárky 2 3 2 3 2 4 2" xfId="3170"/>
    <cellStyle name="čárky 2 3 2 3 2 5" xfId="2810"/>
    <cellStyle name="čárky 2 3 2 3 3" xfId="725"/>
    <cellStyle name="čárky 2 3 2 3 3 2" xfId="1265"/>
    <cellStyle name="čárky 2 3 2 3 3 2 2" xfId="4145"/>
    <cellStyle name="čárky 2 3 2 3 3 3" xfId="2165"/>
    <cellStyle name="čárky 2 3 2 3 3 3 2" xfId="3605"/>
    <cellStyle name="čárky 2 3 2 3 3 4" xfId="2705"/>
    <cellStyle name="čárky 2 3 2 3 4" xfId="470"/>
    <cellStyle name="čárky 2 3 2 3 4 2" xfId="1910"/>
    <cellStyle name="čárky 2 3 2 3 4 3" xfId="3350"/>
    <cellStyle name="čárky 2 3 2 3 5" xfId="1010"/>
    <cellStyle name="čárky 2 3 2 3 5 2" xfId="3890"/>
    <cellStyle name="čárky 2 3 2 3 6" xfId="1625"/>
    <cellStyle name="čárky 2 3 2 3 6 2" xfId="3065"/>
    <cellStyle name="čárky 2 3 2 3 7" xfId="2450"/>
    <cellStyle name="čárky 2 3 2 4" xfId="138"/>
    <cellStyle name="čárky 2 3 2 4 2" xfId="350"/>
    <cellStyle name="čárky 2 3 2 4 2 2" xfId="890"/>
    <cellStyle name="čárky 2 3 2 4 2 2 2" xfId="2330"/>
    <cellStyle name="čárky 2 3 2 4 2 2 3" xfId="3770"/>
    <cellStyle name="čárky 2 3 2 4 2 3" xfId="1430"/>
    <cellStyle name="čárky 2 3 2 4 2 3 2" xfId="4310"/>
    <cellStyle name="čárky 2 3 2 4 2 4" xfId="1790"/>
    <cellStyle name="čárky 2 3 2 4 2 4 2" xfId="3230"/>
    <cellStyle name="čárky 2 3 2 4 2 5" xfId="2870"/>
    <cellStyle name="čárky 2 3 2 4 3" xfId="680"/>
    <cellStyle name="čárky 2 3 2 4 3 2" xfId="1220"/>
    <cellStyle name="čárky 2 3 2 4 3 2 2" xfId="4100"/>
    <cellStyle name="čárky 2 3 2 4 3 3" xfId="2120"/>
    <cellStyle name="čárky 2 3 2 4 3 3 2" xfId="3560"/>
    <cellStyle name="čárky 2 3 2 4 3 4" xfId="2660"/>
    <cellStyle name="čárky 2 3 2 4 4" xfId="530"/>
    <cellStyle name="čárky 2 3 2 4 4 2" xfId="1970"/>
    <cellStyle name="čárky 2 3 2 4 4 3" xfId="3410"/>
    <cellStyle name="čárky 2 3 2 4 5" xfId="1070"/>
    <cellStyle name="čárky 2 3 2 4 5 2" xfId="3950"/>
    <cellStyle name="čárky 2 3 2 4 6" xfId="1580"/>
    <cellStyle name="čárky 2 3 2 4 6 2" xfId="3020"/>
    <cellStyle name="čárky 2 3 2 4 7" xfId="2510"/>
    <cellStyle name="čárky 2 3 2 5" xfId="245"/>
    <cellStyle name="čárky 2 3 2 5 2" xfId="785"/>
    <cellStyle name="čárky 2 3 2 5 2 2" xfId="2225"/>
    <cellStyle name="čárky 2 3 2 5 2 3" xfId="3665"/>
    <cellStyle name="čárky 2 3 2 5 3" xfId="1325"/>
    <cellStyle name="čárky 2 3 2 5 3 2" xfId="4205"/>
    <cellStyle name="čárky 2 3 2 5 4" xfId="1685"/>
    <cellStyle name="čárky 2 3 2 5 4 2" xfId="3125"/>
    <cellStyle name="čárky 2 3 2 5 5" xfId="2765"/>
    <cellStyle name="čárky 2 3 2 6" xfId="620"/>
    <cellStyle name="čárky 2 3 2 6 2" xfId="1160"/>
    <cellStyle name="čárky 2 3 2 6 2 2" xfId="4040"/>
    <cellStyle name="čárky 2 3 2 6 3" xfId="2060"/>
    <cellStyle name="čárky 2 3 2 6 3 2" xfId="3500"/>
    <cellStyle name="čárky 2 3 2 6 4" xfId="2600"/>
    <cellStyle name="čárky 2 3 2 7" xfId="425"/>
    <cellStyle name="čárky 2 3 2 7 2" xfId="1865"/>
    <cellStyle name="čárky 2 3 2 7 3" xfId="3305"/>
    <cellStyle name="čárky 2 3 2 8" xfId="965"/>
    <cellStyle name="čárky 2 3 2 8 2" xfId="3845"/>
    <cellStyle name="čárky 2 3 2 9" xfId="1520"/>
    <cellStyle name="čárky 2 3 2 9 2" xfId="2960"/>
    <cellStyle name="čárky 2 3 3" xfId="66"/>
    <cellStyle name="čárky 2 3 3 2" xfId="175"/>
    <cellStyle name="čárky 2 3 3 2 2" xfId="365"/>
    <cellStyle name="čárky 2 3 3 2 2 2" xfId="905"/>
    <cellStyle name="čárky 2 3 3 2 2 2 2" xfId="2345"/>
    <cellStyle name="čárky 2 3 3 2 2 2 3" xfId="3785"/>
    <cellStyle name="čárky 2 3 3 2 2 3" xfId="1445"/>
    <cellStyle name="čárky 2 3 3 2 2 3 2" xfId="4325"/>
    <cellStyle name="čárky 2 3 3 2 2 4" xfId="1805"/>
    <cellStyle name="čárky 2 3 3 2 2 4 2" xfId="3245"/>
    <cellStyle name="čárky 2 3 3 2 2 5" xfId="2885"/>
    <cellStyle name="čárky 2 3 3 2 3" xfId="715"/>
    <cellStyle name="čárky 2 3 3 2 3 2" xfId="1255"/>
    <cellStyle name="čárky 2 3 3 2 3 2 2" xfId="4135"/>
    <cellStyle name="čárky 2 3 3 2 3 3" xfId="2155"/>
    <cellStyle name="čárky 2 3 3 2 3 3 2" xfId="3595"/>
    <cellStyle name="čárky 2 3 3 2 3 4" xfId="2695"/>
    <cellStyle name="čárky 2 3 3 2 4" xfId="545"/>
    <cellStyle name="čárky 2 3 3 2 4 2" xfId="1985"/>
    <cellStyle name="čárky 2 3 3 2 4 3" xfId="3425"/>
    <cellStyle name="čárky 2 3 3 2 5" xfId="1085"/>
    <cellStyle name="čárky 2 3 3 2 5 2" xfId="3965"/>
    <cellStyle name="čárky 2 3 3 2 6" xfId="1615"/>
    <cellStyle name="čárky 2 3 3 2 6 2" xfId="3055"/>
    <cellStyle name="čárky 2 3 3 2 7" xfId="2525"/>
    <cellStyle name="čárky 2 3 3 3" xfId="280"/>
    <cellStyle name="čárky 2 3 3 3 2" xfId="820"/>
    <cellStyle name="čárky 2 3 3 3 2 2" xfId="2260"/>
    <cellStyle name="čárky 2 3 3 3 2 3" xfId="3700"/>
    <cellStyle name="čárky 2 3 3 3 3" xfId="1360"/>
    <cellStyle name="čárky 2 3 3 3 3 2" xfId="4240"/>
    <cellStyle name="čárky 2 3 3 3 4" xfId="1720"/>
    <cellStyle name="čárky 2 3 3 3 4 2" xfId="3160"/>
    <cellStyle name="čárky 2 3 3 3 5" xfId="2800"/>
    <cellStyle name="čárky 2 3 3 4" xfId="610"/>
    <cellStyle name="čárky 2 3 3 4 2" xfId="1150"/>
    <cellStyle name="čárky 2 3 3 4 2 2" xfId="4030"/>
    <cellStyle name="čárky 2 3 3 4 3" xfId="2050"/>
    <cellStyle name="čárky 2 3 3 4 3 2" xfId="3490"/>
    <cellStyle name="čárky 2 3 3 4 4" xfId="2590"/>
    <cellStyle name="čárky 2 3 3 5" xfId="460"/>
    <cellStyle name="čárky 2 3 3 5 2" xfId="1900"/>
    <cellStyle name="čárky 2 3 3 5 3" xfId="3340"/>
    <cellStyle name="čárky 2 3 3 6" xfId="1000"/>
    <cellStyle name="čárky 2 3 3 6 2" xfId="3880"/>
    <cellStyle name="čárky 2 3 3 7" xfId="1510"/>
    <cellStyle name="čárky 2 3 3 7 2" xfId="2950"/>
    <cellStyle name="čárky 2 3 3 8" xfId="2440"/>
    <cellStyle name="čárky 2 3 4" xfId="98"/>
    <cellStyle name="čárky 2 3 4 2" xfId="205"/>
    <cellStyle name="čárky 2 3 4 2 2" xfId="385"/>
    <cellStyle name="čárky 2 3 4 2 2 2" xfId="925"/>
    <cellStyle name="čárky 2 3 4 2 2 2 2" xfId="2365"/>
    <cellStyle name="čárky 2 3 4 2 2 2 3" xfId="3805"/>
    <cellStyle name="čárky 2 3 4 2 2 3" xfId="1465"/>
    <cellStyle name="čárky 2 3 4 2 2 3 2" xfId="4345"/>
    <cellStyle name="čárky 2 3 4 2 2 4" xfId="1825"/>
    <cellStyle name="čárky 2 3 4 2 2 4 2" xfId="3265"/>
    <cellStyle name="čárky 2 3 4 2 2 5" xfId="2905"/>
    <cellStyle name="čárky 2 3 4 2 3" xfId="745"/>
    <cellStyle name="čárky 2 3 4 2 3 2" xfId="1285"/>
    <cellStyle name="čárky 2 3 4 2 3 2 2" xfId="4165"/>
    <cellStyle name="čárky 2 3 4 2 3 3" xfId="2185"/>
    <cellStyle name="čárky 2 3 4 2 3 3 2" xfId="3625"/>
    <cellStyle name="čárky 2 3 4 2 3 4" xfId="2725"/>
    <cellStyle name="čárky 2 3 4 2 4" xfId="565"/>
    <cellStyle name="čárky 2 3 4 2 4 2" xfId="2005"/>
    <cellStyle name="čárky 2 3 4 2 4 3" xfId="3445"/>
    <cellStyle name="čárky 2 3 4 2 5" xfId="1105"/>
    <cellStyle name="čárky 2 3 4 2 5 2" xfId="3985"/>
    <cellStyle name="čárky 2 3 4 2 6" xfId="1645"/>
    <cellStyle name="čárky 2 3 4 2 6 2" xfId="3085"/>
    <cellStyle name="čárky 2 3 4 2 7" xfId="2545"/>
    <cellStyle name="čárky 2 3 4 3" xfId="310"/>
    <cellStyle name="čárky 2 3 4 3 2" xfId="850"/>
    <cellStyle name="čárky 2 3 4 3 2 2" xfId="2290"/>
    <cellStyle name="čárky 2 3 4 3 2 3" xfId="3730"/>
    <cellStyle name="čárky 2 3 4 3 3" xfId="1390"/>
    <cellStyle name="čárky 2 3 4 3 3 2" xfId="4270"/>
    <cellStyle name="čárky 2 3 4 3 4" xfId="1750"/>
    <cellStyle name="čárky 2 3 4 3 4 2" xfId="3190"/>
    <cellStyle name="čárky 2 3 4 3 5" xfId="2830"/>
    <cellStyle name="čárky 2 3 4 4" xfId="640"/>
    <cellStyle name="čárky 2 3 4 4 2" xfId="1180"/>
    <cellStyle name="čárky 2 3 4 4 2 2" xfId="4060"/>
    <cellStyle name="čárky 2 3 4 4 3" xfId="2080"/>
    <cellStyle name="čárky 2 3 4 4 3 2" xfId="3520"/>
    <cellStyle name="čárky 2 3 4 4 4" xfId="2620"/>
    <cellStyle name="čárky 2 3 4 5" xfId="490"/>
    <cellStyle name="čárky 2 3 4 5 2" xfId="1930"/>
    <cellStyle name="čárky 2 3 4 5 3" xfId="3370"/>
    <cellStyle name="čárky 2 3 4 6" xfId="1030"/>
    <cellStyle name="čárky 2 3 4 6 2" xfId="3910"/>
    <cellStyle name="čárky 2 3 4 7" xfId="1540"/>
    <cellStyle name="čárky 2 3 4 7 2" xfId="2980"/>
    <cellStyle name="čárky 2 3 4 8" xfId="2470"/>
    <cellStyle name="čárky 2 3 5" xfId="153"/>
    <cellStyle name="čárky 2 3 5 2" xfId="260"/>
    <cellStyle name="čárky 2 3 5 2 2" xfId="800"/>
    <cellStyle name="čárky 2 3 5 2 2 2" xfId="2240"/>
    <cellStyle name="čárky 2 3 5 2 2 3" xfId="3680"/>
    <cellStyle name="čárky 2 3 5 2 3" xfId="1340"/>
    <cellStyle name="čárky 2 3 5 2 3 2" xfId="4220"/>
    <cellStyle name="čárky 2 3 5 2 4" xfId="1700"/>
    <cellStyle name="čárky 2 3 5 2 4 2" xfId="3140"/>
    <cellStyle name="čárky 2 3 5 2 5" xfId="2780"/>
    <cellStyle name="čárky 2 3 5 3" xfId="695"/>
    <cellStyle name="čárky 2 3 5 3 2" xfId="1235"/>
    <cellStyle name="čárky 2 3 5 3 2 2" xfId="4115"/>
    <cellStyle name="čárky 2 3 5 3 3" xfId="2135"/>
    <cellStyle name="čárky 2 3 5 3 3 2" xfId="3575"/>
    <cellStyle name="čárky 2 3 5 3 4" xfId="2675"/>
    <cellStyle name="čárky 2 3 5 4" xfId="440"/>
    <cellStyle name="čárky 2 3 5 4 2" xfId="1880"/>
    <cellStyle name="čárky 2 3 5 4 3" xfId="3320"/>
    <cellStyle name="čárky 2 3 5 5" xfId="980"/>
    <cellStyle name="čárky 2 3 5 5 2" xfId="3860"/>
    <cellStyle name="čárky 2 3 5 6" xfId="1595"/>
    <cellStyle name="čárky 2 3 5 6 2" xfId="3035"/>
    <cellStyle name="čárky 2 3 5 7" xfId="2420"/>
    <cellStyle name="čárky 2 3 6" xfId="128"/>
    <cellStyle name="čárky 2 3 6 2" xfId="340"/>
    <cellStyle name="čárky 2 3 6 2 2" xfId="880"/>
    <cellStyle name="čárky 2 3 6 2 2 2" xfId="2320"/>
    <cellStyle name="čárky 2 3 6 2 2 3" xfId="3760"/>
    <cellStyle name="čárky 2 3 6 2 3" xfId="1420"/>
    <cellStyle name="čárky 2 3 6 2 3 2" xfId="4300"/>
    <cellStyle name="čárky 2 3 6 2 4" xfId="1780"/>
    <cellStyle name="čárky 2 3 6 2 4 2" xfId="3220"/>
    <cellStyle name="čárky 2 3 6 2 5" xfId="2860"/>
    <cellStyle name="čárky 2 3 6 3" xfId="670"/>
    <cellStyle name="čárky 2 3 6 3 2" xfId="1210"/>
    <cellStyle name="čárky 2 3 6 3 2 2" xfId="4090"/>
    <cellStyle name="čárky 2 3 6 3 3" xfId="2110"/>
    <cellStyle name="čárky 2 3 6 3 3 2" xfId="3550"/>
    <cellStyle name="čárky 2 3 6 3 4" xfId="2650"/>
    <cellStyle name="čárky 2 3 6 4" xfId="520"/>
    <cellStyle name="čárky 2 3 6 4 2" xfId="1960"/>
    <cellStyle name="čárky 2 3 6 4 3" xfId="3400"/>
    <cellStyle name="čárky 2 3 6 5" xfId="1060"/>
    <cellStyle name="čárky 2 3 6 5 2" xfId="3940"/>
    <cellStyle name="čárky 2 3 6 6" xfId="1570"/>
    <cellStyle name="čárky 2 3 6 6 2" xfId="3010"/>
    <cellStyle name="čárky 2 3 6 7" xfId="2500"/>
    <cellStyle name="čárky 2 3 7" xfId="235"/>
    <cellStyle name="čárky 2 3 7 2" xfId="775"/>
    <cellStyle name="čárky 2 3 7 2 2" xfId="2215"/>
    <cellStyle name="čárky 2 3 7 2 3" xfId="3655"/>
    <cellStyle name="čárky 2 3 7 3" xfId="1315"/>
    <cellStyle name="čárky 2 3 7 3 2" xfId="4195"/>
    <cellStyle name="čárky 2 3 7 4" xfId="1675"/>
    <cellStyle name="čárky 2 3 7 4 2" xfId="3115"/>
    <cellStyle name="čárky 2 3 7 5" xfId="2755"/>
    <cellStyle name="čárky 2 3 8" xfId="590"/>
    <cellStyle name="čárky 2 3 8 2" xfId="1130"/>
    <cellStyle name="čárky 2 3 8 2 2" xfId="4010"/>
    <cellStyle name="čárky 2 3 8 3" xfId="2030"/>
    <cellStyle name="čárky 2 3 8 3 2" xfId="3470"/>
    <cellStyle name="čárky 2 3 8 4" xfId="2570"/>
    <cellStyle name="čárky 2 3 9" xfId="415"/>
    <cellStyle name="čárky 2 3 9 2" xfId="1855"/>
    <cellStyle name="čárky 2 3 9 3" xfId="3295"/>
    <cellStyle name="čárky 2 4" xfId="59"/>
    <cellStyle name="čárky 2 4 10" xfId="2390"/>
    <cellStyle name="čárky 2 4 2" xfId="93"/>
    <cellStyle name="čárky 2 4 2 2" xfId="200"/>
    <cellStyle name="čárky 2 4 2 2 2" xfId="380"/>
    <cellStyle name="čárky 2 4 2 2 2 2" xfId="920"/>
    <cellStyle name="čárky 2 4 2 2 2 2 2" xfId="2360"/>
    <cellStyle name="čárky 2 4 2 2 2 2 3" xfId="3800"/>
    <cellStyle name="čárky 2 4 2 2 2 3" xfId="1460"/>
    <cellStyle name="čárky 2 4 2 2 2 3 2" xfId="4340"/>
    <cellStyle name="čárky 2 4 2 2 2 4" xfId="1820"/>
    <cellStyle name="čárky 2 4 2 2 2 4 2" xfId="3260"/>
    <cellStyle name="čárky 2 4 2 2 2 5" xfId="2900"/>
    <cellStyle name="čárky 2 4 2 2 3" xfId="740"/>
    <cellStyle name="čárky 2 4 2 2 3 2" xfId="1280"/>
    <cellStyle name="čárky 2 4 2 2 3 2 2" xfId="4160"/>
    <cellStyle name="čárky 2 4 2 2 3 3" xfId="2180"/>
    <cellStyle name="čárky 2 4 2 2 3 3 2" xfId="3620"/>
    <cellStyle name="čárky 2 4 2 2 3 4" xfId="2720"/>
    <cellStyle name="čárky 2 4 2 2 4" xfId="560"/>
    <cellStyle name="čárky 2 4 2 2 4 2" xfId="2000"/>
    <cellStyle name="čárky 2 4 2 2 4 3" xfId="3440"/>
    <cellStyle name="čárky 2 4 2 2 5" xfId="1100"/>
    <cellStyle name="čárky 2 4 2 2 5 2" xfId="3980"/>
    <cellStyle name="čárky 2 4 2 2 6" xfId="1640"/>
    <cellStyle name="čárky 2 4 2 2 6 2" xfId="3080"/>
    <cellStyle name="čárky 2 4 2 2 7" xfId="2540"/>
    <cellStyle name="čárky 2 4 2 3" xfId="305"/>
    <cellStyle name="čárky 2 4 2 3 2" xfId="845"/>
    <cellStyle name="čárky 2 4 2 3 2 2" xfId="2285"/>
    <cellStyle name="čárky 2 4 2 3 2 3" xfId="3725"/>
    <cellStyle name="čárky 2 4 2 3 3" xfId="1385"/>
    <cellStyle name="čárky 2 4 2 3 3 2" xfId="4265"/>
    <cellStyle name="čárky 2 4 2 3 4" xfId="1745"/>
    <cellStyle name="čárky 2 4 2 3 4 2" xfId="3185"/>
    <cellStyle name="čárky 2 4 2 3 5" xfId="2825"/>
    <cellStyle name="čárky 2 4 2 4" xfId="635"/>
    <cellStyle name="čárky 2 4 2 4 2" xfId="1175"/>
    <cellStyle name="čárky 2 4 2 4 2 2" xfId="4055"/>
    <cellStyle name="čárky 2 4 2 4 3" xfId="2075"/>
    <cellStyle name="čárky 2 4 2 4 3 2" xfId="3515"/>
    <cellStyle name="čárky 2 4 2 4 4" xfId="2615"/>
    <cellStyle name="čárky 2 4 2 5" xfId="485"/>
    <cellStyle name="čárky 2 4 2 5 2" xfId="1925"/>
    <cellStyle name="čárky 2 4 2 5 3" xfId="3365"/>
    <cellStyle name="čárky 2 4 2 6" xfId="1025"/>
    <cellStyle name="čárky 2 4 2 6 2" xfId="3905"/>
    <cellStyle name="čárky 2 4 2 7" xfId="1535"/>
    <cellStyle name="čárky 2 4 2 7 2" xfId="2975"/>
    <cellStyle name="čárky 2 4 2 8" xfId="2465"/>
    <cellStyle name="čárky 2 4 3" xfId="170"/>
    <cellStyle name="čárky 2 4 3 2" xfId="275"/>
    <cellStyle name="čárky 2 4 3 2 2" xfId="815"/>
    <cellStyle name="čárky 2 4 3 2 2 2" xfId="2255"/>
    <cellStyle name="čárky 2 4 3 2 2 3" xfId="3695"/>
    <cellStyle name="čárky 2 4 3 2 3" xfId="1355"/>
    <cellStyle name="čárky 2 4 3 2 3 2" xfId="4235"/>
    <cellStyle name="čárky 2 4 3 2 4" xfId="1715"/>
    <cellStyle name="čárky 2 4 3 2 4 2" xfId="3155"/>
    <cellStyle name="čárky 2 4 3 2 5" xfId="2795"/>
    <cellStyle name="čárky 2 4 3 3" xfId="710"/>
    <cellStyle name="čárky 2 4 3 3 2" xfId="1250"/>
    <cellStyle name="čárky 2 4 3 3 2 2" xfId="4130"/>
    <cellStyle name="čárky 2 4 3 3 3" xfId="2150"/>
    <cellStyle name="čárky 2 4 3 3 3 2" xfId="3590"/>
    <cellStyle name="čárky 2 4 3 3 4" xfId="2690"/>
    <cellStyle name="čárky 2 4 3 4" xfId="455"/>
    <cellStyle name="čárky 2 4 3 4 2" xfId="1895"/>
    <cellStyle name="čárky 2 4 3 4 3" xfId="3335"/>
    <cellStyle name="čárky 2 4 3 5" xfId="995"/>
    <cellStyle name="čárky 2 4 3 5 2" xfId="3875"/>
    <cellStyle name="čárky 2 4 3 6" xfId="1610"/>
    <cellStyle name="čárky 2 4 3 6 2" xfId="3050"/>
    <cellStyle name="čárky 2 4 3 7" xfId="2435"/>
    <cellStyle name="čárky 2 4 4" xfId="123"/>
    <cellStyle name="čárky 2 4 4 2" xfId="335"/>
    <cellStyle name="čárky 2 4 4 2 2" xfId="875"/>
    <cellStyle name="čárky 2 4 4 2 2 2" xfId="2315"/>
    <cellStyle name="čárky 2 4 4 2 2 3" xfId="3755"/>
    <cellStyle name="čárky 2 4 4 2 3" xfId="1415"/>
    <cellStyle name="čárky 2 4 4 2 3 2" xfId="4295"/>
    <cellStyle name="čárky 2 4 4 2 4" xfId="1775"/>
    <cellStyle name="čárky 2 4 4 2 4 2" xfId="3215"/>
    <cellStyle name="čárky 2 4 4 2 5" xfId="2855"/>
    <cellStyle name="čárky 2 4 4 3" xfId="665"/>
    <cellStyle name="čárky 2 4 4 3 2" xfId="1205"/>
    <cellStyle name="čárky 2 4 4 3 2 2" xfId="4085"/>
    <cellStyle name="čárky 2 4 4 3 3" xfId="2105"/>
    <cellStyle name="čárky 2 4 4 3 3 2" xfId="3545"/>
    <cellStyle name="čárky 2 4 4 3 4" xfId="2645"/>
    <cellStyle name="čárky 2 4 4 4" xfId="515"/>
    <cellStyle name="čárky 2 4 4 4 2" xfId="1955"/>
    <cellStyle name="čárky 2 4 4 4 3" xfId="3395"/>
    <cellStyle name="čárky 2 4 4 5" xfId="1055"/>
    <cellStyle name="čárky 2 4 4 5 2" xfId="3935"/>
    <cellStyle name="čárky 2 4 4 6" xfId="1565"/>
    <cellStyle name="čárky 2 4 4 6 2" xfId="3005"/>
    <cellStyle name="čárky 2 4 4 7" xfId="2495"/>
    <cellStyle name="čárky 2 4 5" xfId="230"/>
    <cellStyle name="čárky 2 4 5 2" xfId="770"/>
    <cellStyle name="čárky 2 4 5 2 2" xfId="2210"/>
    <cellStyle name="čárky 2 4 5 2 3" xfId="3650"/>
    <cellStyle name="čárky 2 4 5 3" xfId="1310"/>
    <cellStyle name="čárky 2 4 5 3 2" xfId="4190"/>
    <cellStyle name="čárky 2 4 5 4" xfId="1670"/>
    <cellStyle name="čárky 2 4 5 4 2" xfId="3110"/>
    <cellStyle name="čárky 2 4 5 5" xfId="2750"/>
    <cellStyle name="čárky 2 4 6" xfId="605"/>
    <cellStyle name="čárky 2 4 6 2" xfId="1145"/>
    <cellStyle name="čárky 2 4 6 2 2" xfId="4025"/>
    <cellStyle name="čárky 2 4 6 3" xfId="2045"/>
    <cellStyle name="čárky 2 4 6 3 2" xfId="3485"/>
    <cellStyle name="čárky 2 4 6 4" xfId="2585"/>
    <cellStyle name="čárky 2 4 7" xfId="410"/>
    <cellStyle name="čárky 2 4 7 2" xfId="1850"/>
    <cellStyle name="čárky 2 4 7 3" xfId="3290"/>
    <cellStyle name="čárky 2 4 8" xfId="950"/>
    <cellStyle name="čárky 2 4 8 2" xfId="3830"/>
    <cellStyle name="čárky 2 4 9" xfId="1505"/>
    <cellStyle name="čárky 2 4 9 2" xfId="2945"/>
    <cellStyle name="čárky 2 5" xfId="71"/>
    <cellStyle name="čárky 2 5 10" xfId="2400"/>
    <cellStyle name="čárky 2 5 2" xfId="103"/>
    <cellStyle name="čárky 2 5 2 2" xfId="210"/>
    <cellStyle name="čárky 2 5 2 2 2" xfId="390"/>
    <cellStyle name="čárky 2 5 2 2 2 2" xfId="930"/>
    <cellStyle name="čárky 2 5 2 2 2 2 2" xfId="2370"/>
    <cellStyle name="čárky 2 5 2 2 2 2 3" xfId="3810"/>
    <cellStyle name="čárky 2 5 2 2 2 3" xfId="1470"/>
    <cellStyle name="čárky 2 5 2 2 2 3 2" xfId="4350"/>
    <cellStyle name="čárky 2 5 2 2 2 4" xfId="1830"/>
    <cellStyle name="čárky 2 5 2 2 2 4 2" xfId="3270"/>
    <cellStyle name="čárky 2 5 2 2 2 5" xfId="2910"/>
    <cellStyle name="čárky 2 5 2 2 3" xfId="750"/>
    <cellStyle name="čárky 2 5 2 2 3 2" xfId="1290"/>
    <cellStyle name="čárky 2 5 2 2 3 2 2" xfId="4170"/>
    <cellStyle name="čárky 2 5 2 2 3 3" xfId="2190"/>
    <cellStyle name="čárky 2 5 2 2 3 3 2" xfId="3630"/>
    <cellStyle name="čárky 2 5 2 2 3 4" xfId="2730"/>
    <cellStyle name="čárky 2 5 2 2 4" xfId="570"/>
    <cellStyle name="čárky 2 5 2 2 4 2" xfId="2010"/>
    <cellStyle name="čárky 2 5 2 2 4 3" xfId="3450"/>
    <cellStyle name="čárky 2 5 2 2 5" xfId="1110"/>
    <cellStyle name="čárky 2 5 2 2 5 2" xfId="3990"/>
    <cellStyle name="čárky 2 5 2 2 6" xfId="1650"/>
    <cellStyle name="čárky 2 5 2 2 6 2" xfId="3090"/>
    <cellStyle name="čárky 2 5 2 2 7" xfId="2550"/>
    <cellStyle name="čárky 2 5 2 3" xfId="315"/>
    <cellStyle name="čárky 2 5 2 3 2" xfId="855"/>
    <cellStyle name="čárky 2 5 2 3 2 2" xfId="2295"/>
    <cellStyle name="čárky 2 5 2 3 2 3" xfId="3735"/>
    <cellStyle name="čárky 2 5 2 3 3" xfId="1395"/>
    <cellStyle name="čárky 2 5 2 3 3 2" xfId="4275"/>
    <cellStyle name="čárky 2 5 2 3 4" xfId="1755"/>
    <cellStyle name="čárky 2 5 2 3 4 2" xfId="3195"/>
    <cellStyle name="čárky 2 5 2 3 5" xfId="2835"/>
    <cellStyle name="čárky 2 5 2 4" xfId="645"/>
    <cellStyle name="čárky 2 5 2 4 2" xfId="1185"/>
    <cellStyle name="čárky 2 5 2 4 2 2" xfId="4065"/>
    <cellStyle name="čárky 2 5 2 4 3" xfId="2085"/>
    <cellStyle name="čárky 2 5 2 4 3 2" xfId="3525"/>
    <cellStyle name="čárky 2 5 2 4 4" xfId="2625"/>
    <cellStyle name="čárky 2 5 2 5" xfId="495"/>
    <cellStyle name="čárky 2 5 2 5 2" xfId="1935"/>
    <cellStyle name="čárky 2 5 2 5 3" xfId="3375"/>
    <cellStyle name="čárky 2 5 2 6" xfId="1035"/>
    <cellStyle name="čárky 2 5 2 6 2" xfId="3915"/>
    <cellStyle name="čárky 2 5 2 7" xfId="1545"/>
    <cellStyle name="čárky 2 5 2 7 2" xfId="2985"/>
    <cellStyle name="čárky 2 5 2 8" xfId="2475"/>
    <cellStyle name="čárky 2 5 3" xfId="180"/>
    <cellStyle name="čárky 2 5 3 2" xfId="285"/>
    <cellStyle name="čárky 2 5 3 2 2" xfId="825"/>
    <cellStyle name="čárky 2 5 3 2 2 2" xfId="2265"/>
    <cellStyle name="čárky 2 5 3 2 2 3" xfId="3705"/>
    <cellStyle name="čárky 2 5 3 2 3" xfId="1365"/>
    <cellStyle name="čárky 2 5 3 2 3 2" xfId="4245"/>
    <cellStyle name="čárky 2 5 3 2 4" xfId="1725"/>
    <cellStyle name="čárky 2 5 3 2 4 2" xfId="3165"/>
    <cellStyle name="čárky 2 5 3 2 5" xfId="2805"/>
    <cellStyle name="čárky 2 5 3 3" xfId="720"/>
    <cellStyle name="čárky 2 5 3 3 2" xfId="1260"/>
    <cellStyle name="čárky 2 5 3 3 2 2" xfId="4140"/>
    <cellStyle name="čárky 2 5 3 3 3" xfId="2160"/>
    <cellStyle name="čárky 2 5 3 3 3 2" xfId="3600"/>
    <cellStyle name="čárky 2 5 3 3 4" xfId="2700"/>
    <cellStyle name="čárky 2 5 3 4" xfId="465"/>
    <cellStyle name="čárky 2 5 3 4 2" xfId="1905"/>
    <cellStyle name="čárky 2 5 3 4 3" xfId="3345"/>
    <cellStyle name="čárky 2 5 3 5" xfId="1005"/>
    <cellStyle name="čárky 2 5 3 5 2" xfId="3885"/>
    <cellStyle name="čárky 2 5 3 6" xfId="1620"/>
    <cellStyle name="čárky 2 5 3 6 2" xfId="3060"/>
    <cellStyle name="čárky 2 5 3 7" xfId="2445"/>
    <cellStyle name="čárky 2 5 4" xfId="133"/>
    <cellStyle name="čárky 2 5 4 2" xfId="345"/>
    <cellStyle name="čárky 2 5 4 2 2" xfId="885"/>
    <cellStyle name="čárky 2 5 4 2 2 2" xfId="2325"/>
    <cellStyle name="čárky 2 5 4 2 2 3" xfId="3765"/>
    <cellStyle name="čárky 2 5 4 2 3" xfId="1425"/>
    <cellStyle name="čárky 2 5 4 2 3 2" xfId="4305"/>
    <cellStyle name="čárky 2 5 4 2 4" xfId="1785"/>
    <cellStyle name="čárky 2 5 4 2 4 2" xfId="3225"/>
    <cellStyle name="čárky 2 5 4 2 5" xfId="2865"/>
    <cellStyle name="čárky 2 5 4 3" xfId="675"/>
    <cellStyle name="čárky 2 5 4 3 2" xfId="1215"/>
    <cellStyle name="čárky 2 5 4 3 2 2" xfId="4095"/>
    <cellStyle name="čárky 2 5 4 3 3" xfId="2115"/>
    <cellStyle name="čárky 2 5 4 3 3 2" xfId="3555"/>
    <cellStyle name="čárky 2 5 4 3 4" xfId="2655"/>
    <cellStyle name="čárky 2 5 4 4" xfId="525"/>
    <cellStyle name="čárky 2 5 4 4 2" xfId="1965"/>
    <cellStyle name="čárky 2 5 4 4 3" xfId="3405"/>
    <cellStyle name="čárky 2 5 4 5" xfId="1065"/>
    <cellStyle name="čárky 2 5 4 5 2" xfId="3945"/>
    <cellStyle name="čárky 2 5 4 6" xfId="1575"/>
    <cellStyle name="čárky 2 5 4 6 2" xfId="3015"/>
    <cellStyle name="čárky 2 5 4 7" xfId="2505"/>
    <cellStyle name="čárky 2 5 5" xfId="240"/>
    <cellStyle name="čárky 2 5 5 2" xfId="780"/>
    <cellStyle name="čárky 2 5 5 2 2" xfId="2220"/>
    <cellStyle name="čárky 2 5 5 2 3" xfId="3660"/>
    <cellStyle name="čárky 2 5 5 3" xfId="1320"/>
    <cellStyle name="čárky 2 5 5 3 2" xfId="4200"/>
    <cellStyle name="čárky 2 5 5 4" xfId="1680"/>
    <cellStyle name="čárky 2 5 5 4 2" xfId="3120"/>
    <cellStyle name="čárky 2 5 5 5" xfId="2760"/>
    <cellStyle name="čárky 2 5 6" xfId="615"/>
    <cellStyle name="čárky 2 5 6 2" xfId="1155"/>
    <cellStyle name="čárky 2 5 6 2 2" xfId="4035"/>
    <cellStyle name="čárky 2 5 6 3" xfId="2055"/>
    <cellStyle name="čárky 2 5 6 3 2" xfId="3495"/>
    <cellStyle name="čárky 2 5 6 4" xfId="2595"/>
    <cellStyle name="čárky 2 5 7" xfId="420"/>
    <cellStyle name="čárky 2 5 7 2" xfId="1860"/>
    <cellStyle name="čárky 2 5 7 3" xfId="3300"/>
    <cellStyle name="čárky 2 5 8" xfId="960"/>
    <cellStyle name="čárky 2 5 8 2" xfId="3840"/>
    <cellStyle name="čárky 2 5 9" xfId="1515"/>
    <cellStyle name="čárky 2 5 9 2" xfId="2955"/>
    <cellStyle name="čárky 2 6" xfId="54"/>
    <cellStyle name="čárky 2 6 2" xfId="165"/>
    <cellStyle name="čárky 2 6 2 2" xfId="360"/>
    <cellStyle name="čárky 2 6 2 2 2" xfId="900"/>
    <cellStyle name="čárky 2 6 2 2 2 2" xfId="2340"/>
    <cellStyle name="čárky 2 6 2 2 2 3" xfId="3780"/>
    <cellStyle name="čárky 2 6 2 2 3" xfId="1440"/>
    <cellStyle name="čárky 2 6 2 2 3 2" xfId="4320"/>
    <cellStyle name="čárky 2 6 2 2 4" xfId="1800"/>
    <cellStyle name="čárky 2 6 2 2 4 2" xfId="3240"/>
    <cellStyle name="čárky 2 6 2 2 5" xfId="2880"/>
    <cellStyle name="čárky 2 6 2 3" xfId="705"/>
    <cellStyle name="čárky 2 6 2 3 2" xfId="1245"/>
    <cellStyle name="čárky 2 6 2 3 2 2" xfId="4125"/>
    <cellStyle name="čárky 2 6 2 3 3" xfId="2145"/>
    <cellStyle name="čárky 2 6 2 3 3 2" xfId="3585"/>
    <cellStyle name="čárky 2 6 2 3 4" xfId="2685"/>
    <cellStyle name="čárky 2 6 2 4" xfId="540"/>
    <cellStyle name="čárky 2 6 2 4 2" xfId="1980"/>
    <cellStyle name="čárky 2 6 2 4 3" xfId="3420"/>
    <cellStyle name="čárky 2 6 2 5" xfId="1080"/>
    <cellStyle name="čárky 2 6 2 5 2" xfId="3960"/>
    <cellStyle name="čárky 2 6 2 6" xfId="1605"/>
    <cellStyle name="čárky 2 6 2 6 2" xfId="3045"/>
    <cellStyle name="čárky 2 6 2 7" xfId="2520"/>
    <cellStyle name="čárky 2 6 3" xfId="270"/>
    <cellStyle name="čárky 2 6 3 2" xfId="810"/>
    <cellStyle name="čárky 2 6 3 2 2" xfId="2250"/>
    <cellStyle name="čárky 2 6 3 2 3" xfId="3690"/>
    <cellStyle name="čárky 2 6 3 3" xfId="1350"/>
    <cellStyle name="čárky 2 6 3 3 2" xfId="4230"/>
    <cellStyle name="čárky 2 6 3 4" xfId="1710"/>
    <cellStyle name="čárky 2 6 3 4 2" xfId="3150"/>
    <cellStyle name="čárky 2 6 3 5" xfId="2790"/>
    <cellStyle name="čárky 2 6 4" xfId="600"/>
    <cellStyle name="čárky 2 6 4 2" xfId="1140"/>
    <cellStyle name="čárky 2 6 4 2 2" xfId="4020"/>
    <cellStyle name="čárky 2 6 4 3" xfId="2040"/>
    <cellStyle name="čárky 2 6 4 3 2" xfId="3480"/>
    <cellStyle name="čárky 2 6 4 4" xfId="2580"/>
    <cellStyle name="čárky 2 6 5" xfId="450"/>
    <cellStyle name="čárky 2 6 5 2" xfId="1890"/>
    <cellStyle name="čárky 2 6 5 3" xfId="3330"/>
    <cellStyle name="čárky 2 6 6" xfId="990"/>
    <cellStyle name="čárky 2 6 6 2" xfId="3870"/>
    <cellStyle name="čárky 2 6 7" xfId="1500"/>
    <cellStyle name="čárky 2 6 7 2" xfId="2940"/>
    <cellStyle name="čárky 2 6 8" xfId="2430"/>
    <cellStyle name="čárky 2 7" xfId="88"/>
    <cellStyle name="čárky 2 7 2" xfId="195"/>
    <cellStyle name="čárky 2 7 2 2" xfId="375"/>
    <cellStyle name="čárky 2 7 2 2 2" xfId="915"/>
    <cellStyle name="čárky 2 7 2 2 2 2" xfId="2355"/>
    <cellStyle name="čárky 2 7 2 2 2 3" xfId="3795"/>
    <cellStyle name="čárky 2 7 2 2 3" xfId="1455"/>
    <cellStyle name="čárky 2 7 2 2 3 2" xfId="4335"/>
    <cellStyle name="čárky 2 7 2 2 4" xfId="1815"/>
    <cellStyle name="čárky 2 7 2 2 4 2" xfId="3255"/>
    <cellStyle name="čárky 2 7 2 2 5" xfId="2895"/>
    <cellStyle name="čárky 2 7 2 3" xfId="735"/>
    <cellStyle name="čárky 2 7 2 3 2" xfId="1275"/>
    <cellStyle name="čárky 2 7 2 3 2 2" xfId="4155"/>
    <cellStyle name="čárky 2 7 2 3 3" xfId="2175"/>
    <cellStyle name="čárky 2 7 2 3 3 2" xfId="3615"/>
    <cellStyle name="čárky 2 7 2 3 4" xfId="2715"/>
    <cellStyle name="čárky 2 7 2 4" xfId="555"/>
    <cellStyle name="čárky 2 7 2 4 2" xfId="1995"/>
    <cellStyle name="čárky 2 7 2 4 3" xfId="3435"/>
    <cellStyle name="čárky 2 7 2 5" xfId="1095"/>
    <cellStyle name="čárky 2 7 2 5 2" xfId="3975"/>
    <cellStyle name="čárky 2 7 2 6" xfId="1635"/>
    <cellStyle name="čárky 2 7 2 6 2" xfId="3075"/>
    <cellStyle name="čárky 2 7 2 7" xfId="2535"/>
    <cellStyle name="čárky 2 7 3" xfId="300"/>
    <cellStyle name="čárky 2 7 3 2" xfId="840"/>
    <cellStyle name="čárky 2 7 3 2 2" xfId="2280"/>
    <cellStyle name="čárky 2 7 3 2 3" xfId="3720"/>
    <cellStyle name="čárky 2 7 3 3" xfId="1380"/>
    <cellStyle name="čárky 2 7 3 3 2" xfId="4260"/>
    <cellStyle name="čárky 2 7 3 4" xfId="1740"/>
    <cellStyle name="čárky 2 7 3 4 2" xfId="3180"/>
    <cellStyle name="čárky 2 7 3 5" xfId="2820"/>
    <cellStyle name="čárky 2 7 4" xfId="630"/>
    <cellStyle name="čárky 2 7 4 2" xfId="1170"/>
    <cellStyle name="čárky 2 7 4 2 2" xfId="4050"/>
    <cellStyle name="čárky 2 7 4 3" xfId="2070"/>
    <cellStyle name="čárky 2 7 4 3 2" xfId="3510"/>
    <cellStyle name="čárky 2 7 4 4" xfId="2610"/>
    <cellStyle name="čárky 2 7 5" xfId="480"/>
    <cellStyle name="čárky 2 7 5 2" xfId="1920"/>
    <cellStyle name="čárky 2 7 5 3" xfId="3360"/>
    <cellStyle name="čárky 2 7 6" xfId="1020"/>
    <cellStyle name="čárky 2 7 6 2" xfId="3900"/>
    <cellStyle name="čárky 2 7 7" xfId="1530"/>
    <cellStyle name="čárky 2 7 7 2" xfId="2970"/>
    <cellStyle name="čárky 2 7 8" xfId="2460"/>
    <cellStyle name="čárky 2 8" xfId="148"/>
    <cellStyle name="čárky 2 8 2" xfId="255"/>
    <cellStyle name="čárky 2 8 2 2" xfId="795"/>
    <cellStyle name="čárky 2 8 2 2 2" xfId="2235"/>
    <cellStyle name="čárky 2 8 2 2 3" xfId="3675"/>
    <cellStyle name="čárky 2 8 2 3" xfId="1335"/>
    <cellStyle name="čárky 2 8 2 3 2" xfId="4215"/>
    <cellStyle name="čárky 2 8 2 4" xfId="1695"/>
    <cellStyle name="čárky 2 8 2 4 2" xfId="3135"/>
    <cellStyle name="čárky 2 8 2 5" xfId="2775"/>
    <cellStyle name="čárky 2 8 3" xfId="690"/>
    <cellStyle name="čárky 2 8 3 2" xfId="1230"/>
    <cellStyle name="čárky 2 8 3 2 2" xfId="4110"/>
    <cellStyle name="čárky 2 8 3 3" xfId="2130"/>
    <cellStyle name="čárky 2 8 3 3 2" xfId="3570"/>
    <cellStyle name="čárky 2 8 3 4" xfId="2670"/>
    <cellStyle name="čárky 2 8 4" xfId="435"/>
    <cellStyle name="čárky 2 8 4 2" xfId="1875"/>
    <cellStyle name="čárky 2 8 4 3" xfId="3315"/>
    <cellStyle name="čárky 2 8 5" xfId="975"/>
    <cellStyle name="čárky 2 8 5 2" xfId="3855"/>
    <cellStyle name="čárky 2 8 6" xfId="1590"/>
    <cellStyle name="čárky 2 8 6 2" xfId="3030"/>
    <cellStyle name="čárky 2 8 7" xfId="2415"/>
    <cellStyle name="čárky 2 9" xfId="118"/>
    <cellStyle name="čárky 2 9 2" xfId="330"/>
    <cellStyle name="čárky 2 9 2 2" xfId="870"/>
    <cellStyle name="čárky 2 9 2 2 2" xfId="2310"/>
    <cellStyle name="čárky 2 9 2 2 3" xfId="3750"/>
    <cellStyle name="čárky 2 9 2 3" xfId="1410"/>
    <cellStyle name="čárky 2 9 2 3 2" xfId="4290"/>
    <cellStyle name="čárky 2 9 2 4" xfId="1770"/>
    <cellStyle name="čárky 2 9 2 4 2" xfId="3210"/>
    <cellStyle name="čárky 2 9 2 5" xfId="2850"/>
    <cellStyle name="čárky 2 9 3" xfId="660"/>
    <cellStyle name="čárky 2 9 3 2" xfId="1200"/>
    <cellStyle name="čárky 2 9 3 2 2" xfId="4080"/>
    <cellStyle name="čárky 2 9 3 3" xfId="2100"/>
    <cellStyle name="čárky 2 9 3 3 2" xfId="3540"/>
    <cellStyle name="čárky 2 9 3 4" xfId="2640"/>
    <cellStyle name="čárky 2 9 4" xfId="510"/>
    <cellStyle name="čárky 2 9 4 2" xfId="1950"/>
    <cellStyle name="čárky 2 9 4 3" xfId="3390"/>
    <cellStyle name="čárky 2 9 5" xfId="1050"/>
    <cellStyle name="čárky 2 9 5 2" xfId="3930"/>
    <cellStyle name="čárky 2 9 6" xfId="1560"/>
    <cellStyle name="čárky 2 9 6 2" xfId="3000"/>
    <cellStyle name="čárky 2 9 7" xfId="2490"/>
    <cellStyle name="čárky 3" xfId="5"/>
    <cellStyle name="čárky 3 10" xfId="226"/>
    <cellStyle name="čárky 3 10 2" xfId="766"/>
    <cellStyle name="čárky 3 10 2 2" xfId="2206"/>
    <cellStyle name="čárky 3 10 2 3" xfId="3646"/>
    <cellStyle name="čárky 3 10 3" xfId="1306"/>
    <cellStyle name="čárky 3 10 3 2" xfId="4186"/>
    <cellStyle name="čárky 3 10 4" xfId="1666"/>
    <cellStyle name="čárky 3 10 4 2" xfId="3106"/>
    <cellStyle name="čárky 3 10 5" xfId="2746"/>
    <cellStyle name="čárky 3 11" xfId="586"/>
    <cellStyle name="čárky 3 11 2" xfId="1126"/>
    <cellStyle name="čárky 3 11 2 2" xfId="4006"/>
    <cellStyle name="čárky 3 11 3" xfId="2026"/>
    <cellStyle name="čárky 3 11 3 2" xfId="3466"/>
    <cellStyle name="čárky 3 11 4" xfId="2566"/>
    <cellStyle name="čárky 3 12" xfId="406"/>
    <cellStyle name="čárky 3 12 2" xfId="1846"/>
    <cellStyle name="čárky 3 12 3" xfId="3286"/>
    <cellStyle name="čárky 3 13" xfId="946"/>
    <cellStyle name="čárky 3 13 2" xfId="3826"/>
    <cellStyle name="čárky 3 14" xfId="1486"/>
    <cellStyle name="čárky 3 14 2" xfId="2926"/>
    <cellStyle name="čárky 3 15" xfId="2386"/>
    <cellStyle name="čárky 3 2" xfId="12"/>
    <cellStyle name="čárky 3 2 10" xfId="588"/>
    <cellStyle name="čárky 3 2 10 2" xfId="1128"/>
    <cellStyle name="čárky 3 2 10 2 2" xfId="4008"/>
    <cellStyle name="čárky 3 2 10 3" xfId="2028"/>
    <cellStyle name="čárky 3 2 10 3 2" xfId="3468"/>
    <cellStyle name="čárky 3 2 10 4" xfId="2568"/>
    <cellStyle name="čárky 3 2 11" xfId="408"/>
    <cellStyle name="čárky 3 2 11 2" xfId="1848"/>
    <cellStyle name="čárky 3 2 11 3" xfId="3288"/>
    <cellStyle name="čárky 3 2 12" xfId="948"/>
    <cellStyle name="čárky 3 2 12 2" xfId="3828"/>
    <cellStyle name="čárky 3 2 13" xfId="1488"/>
    <cellStyle name="čárky 3 2 13 2" xfId="2928"/>
    <cellStyle name="čárky 3 2 14" xfId="2388"/>
    <cellStyle name="čárky 3 2 2" xfId="22"/>
    <cellStyle name="čárky 3 2 2 10" xfId="958"/>
    <cellStyle name="čárky 3 2 2 10 2" xfId="3838"/>
    <cellStyle name="čárky 3 2 2 11" xfId="1493"/>
    <cellStyle name="čárky 3 2 2 11 2" xfId="2933"/>
    <cellStyle name="čárky 3 2 2 12" xfId="2398"/>
    <cellStyle name="čárky 3 2 2 2" xfId="79"/>
    <cellStyle name="čárky 3 2 2 2 10" xfId="2408"/>
    <cellStyle name="čárky 3 2 2 2 2" xfId="111"/>
    <cellStyle name="čárky 3 2 2 2 2 2" xfId="218"/>
    <cellStyle name="čárky 3 2 2 2 2 2 2" xfId="398"/>
    <cellStyle name="čárky 3 2 2 2 2 2 2 2" xfId="938"/>
    <cellStyle name="čárky 3 2 2 2 2 2 2 2 2" xfId="2378"/>
    <cellStyle name="čárky 3 2 2 2 2 2 2 2 3" xfId="3818"/>
    <cellStyle name="čárky 3 2 2 2 2 2 2 3" xfId="1478"/>
    <cellStyle name="čárky 3 2 2 2 2 2 2 3 2" xfId="4358"/>
    <cellStyle name="čárky 3 2 2 2 2 2 2 4" xfId="1838"/>
    <cellStyle name="čárky 3 2 2 2 2 2 2 4 2" xfId="3278"/>
    <cellStyle name="čárky 3 2 2 2 2 2 2 5" xfId="2918"/>
    <cellStyle name="čárky 3 2 2 2 2 2 3" xfId="758"/>
    <cellStyle name="čárky 3 2 2 2 2 2 3 2" xfId="1298"/>
    <cellStyle name="čárky 3 2 2 2 2 2 3 2 2" xfId="4178"/>
    <cellStyle name="čárky 3 2 2 2 2 2 3 3" xfId="2198"/>
    <cellStyle name="čárky 3 2 2 2 2 2 3 3 2" xfId="3638"/>
    <cellStyle name="čárky 3 2 2 2 2 2 3 4" xfId="2738"/>
    <cellStyle name="čárky 3 2 2 2 2 2 4" xfId="578"/>
    <cellStyle name="čárky 3 2 2 2 2 2 4 2" xfId="2018"/>
    <cellStyle name="čárky 3 2 2 2 2 2 4 3" xfId="3458"/>
    <cellStyle name="čárky 3 2 2 2 2 2 5" xfId="1118"/>
    <cellStyle name="čárky 3 2 2 2 2 2 5 2" xfId="3998"/>
    <cellStyle name="čárky 3 2 2 2 2 2 6" xfId="1658"/>
    <cellStyle name="čárky 3 2 2 2 2 2 6 2" xfId="3098"/>
    <cellStyle name="čárky 3 2 2 2 2 2 7" xfId="2558"/>
    <cellStyle name="čárky 3 2 2 2 2 3" xfId="323"/>
    <cellStyle name="čárky 3 2 2 2 2 3 2" xfId="863"/>
    <cellStyle name="čárky 3 2 2 2 2 3 2 2" xfId="2303"/>
    <cellStyle name="čárky 3 2 2 2 2 3 2 3" xfId="3743"/>
    <cellStyle name="čárky 3 2 2 2 2 3 3" xfId="1403"/>
    <cellStyle name="čárky 3 2 2 2 2 3 3 2" xfId="4283"/>
    <cellStyle name="čárky 3 2 2 2 2 3 4" xfId="1763"/>
    <cellStyle name="čárky 3 2 2 2 2 3 4 2" xfId="3203"/>
    <cellStyle name="čárky 3 2 2 2 2 3 5" xfId="2843"/>
    <cellStyle name="čárky 3 2 2 2 2 4" xfId="653"/>
    <cellStyle name="čárky 3 2 2 2 2 4 2" xfId="1193"/>
    <cellStyle name="čárky 3 2 2 2 2 4 2 2" xfId="4073"/>
    <cellStyle name="čárky 3 2 2 2 2 4 3" xfId="2093"/>
    <cellStyle name="čárky 3 2 2 2 2 4 3 2" xfId="3533"/>
    <cellStyle name="čárky 3 2 2 2 2 4 4" xfId="2633"/>
    <cellStyle name="čárky 3 2 2 2 2 5" xfId="503"/>
    <cellStyle name="čárky 3 2 2 2 2 5 2" xfId="1943"/>
    <cellStyle name="čárky 3 2 2 2 2 5 3" xfId="3383"/>
    <cellStyle name="čárky 3 2 2 2 2 6" xfId="1043"/>
    <cellStyle name="čárky 3 2 2 2 2 6 2" xfId="3923"/>
    <cellStyle name="čárky 3 2 2 2 2 7" xfId="1553"/>
    <cellStyle name="čárky 3 2 2 2 2 7 2" xfId="2993"/>
    <cellStyle name="čárky 3 2 2 2 2 8" xfId="2483"/>
    <cellStyle name="čárky 3 2 2 2 3" xfId="188"/>
    <cellStyle name="čárky 3 2 2 2 3 2" xfId="293"/>
    <cellStyle name="čárky 3 2 2 2 3 2 2" xfId="833"/>
    <cellStyle name="čárky 3 2 2 2 3 2 2 2" xfId="2273"/>
    <cellStyle name="čárky 3 2 2 2 3 2 2 3" xfId="3713"/>
    <cellStyle name="čárky 3 2 2 2 3 2 3" xfId="1373"/>
    <cellStyle name="čárky 3 2 2 2 3 2 3 2" xfId="4253"/>
    <cellStyle name="čárky 3 2 2 2 3 2 4" xfId="1733"/>
    <cellStyle name="čárky 3 2 2 2 3 2 4 2" xfId="3173"/>
    <cellStyle name="čárky 3 2 2 2 3 2 5" xfId="2813"/>
    <cellStyle name="čárky 3 2 2 2 3 3" xfId="728"/>
    <cellStyle name="čárky 3 2 2 2 3 3 2" xfId="1268"/>
    <cellStyle name="čárky 3 2 2 2 3 3 2 2" xfId="4148"/>
    <cellStyle name="čárky 3 2 2 2 3 3 3" xfId="2168"/>
    <cellStyle name="čárky 3 2 2 2 3 3 3 2" xfId="3608"/>
    <cellStyle name="čárky 3 2 2 2 3 3 4" xfId="2708"/>
    <cellStyle name="čárky 3 2 2 2 3 4" xfId="473"/>
    <cellStyle name="čárky 3 2 2 2 3 4 2" xfId="1913"/>
    <cellStyle name="čárky 3 2 2 2 3 4 3" xfId="3353"/>
    <cellStyle name="čárky 3 2 2 2 3 5" xfId="1013"/>
    <cellStyle name="čárky 3 2 2 2 3 5 2" xfId="3893"/>
    <cellStyle name="čárky 3 2 2 2 3 6" xfId="1628"/>
    <cellStyle name="čárky 3 2 2 2 3 6 2" xfId="3068"/>
    <cellStyle name="čárky 3 2 2 2 3 7" xfId="2453"/>
    <cellStyle name="čárky 3 2 2 2 4" xfId="141"/>
    <cellStyle name="čárky 3 2 2 2 4 2" xfId="353"/>
    <cellStyle name="čárky 3 2 2 2 4 2 2" xfId="893"/>
    <cellStyle name="čárky 3 2 2 2 4 2 2 2" xfId="2333"/>
    <cellStyle name="čárky 3 2 2 2 4 2 2 3" xfId="3773"/>
    <cellStyle name="čárky 3 2 2 2 4 2 3" xfId="1433"/>
    <cellStyle name="čárky 3 2 2 2 4 2 3 2" xfId="4313"/>
    <cellStyle name="čárky 3 2 2 2 4 2 4" xfId="1793"/>
    <cellStyle name="čárky 3 2 2 2 4 2 4 2" xfId="3233"/>
    <cellStyle name="čárky 3 2 2 2 4 2 5" xfId="2873"/>
    <cellStyle name="čárky 3 2 2 2 4 3" xfId="683"/>
    <cellStyle name="čárky 3 2 2 2 4 3 2" xfId="1223"/>
    <cellStyle name="čárky 3 2 2 2 4 3 2 2" xfId="4103"/>
    <cellStyle name="čárky 3 2 2 2 4 3 3" xfId="2123"/>
    <cellStyle name="čárky 3 2 2 2 4 3 3 2" xfId="3563"/>
    <cellStyle name="čárky 3 2 2 2 4 3 4" xfId="2663"/>
    <cellStyle name="čárky 3 2 2 2 4 4" xfId="533"/>
    <cellStyle name="čárky 3 2 2 2 4 4 2" xfId="1973"/>
    <cellStyle name="čárky 3 2 2 2 4 4 3" xfId="3413"/>
    <cellStyle name="čárky 3 2 2 2 4 5" xfId="1073"/>
    <cellStyle name="čárky 3 2 2 2 4 5 2" xfId="3953"/>
    <cellStyle name="čárky 3 2 2 2 4 6" xfId="1583"/>
    <cellStyle name="čárky 3 2 2 2 4 6 2" xfId="3023"/>
    <cellStyle name="čárky 3 2 2 2 4 7" xfId="2513"/>
    <cellStyle name="čárky 3 2 2 2 5" xfId="248"/>
    <cellStyle name="čárky 3 2 2 2 5 2" xfId="788"/>
    <cellStyle name="čárky 3 2 2 2 5 2 2" xfId="2228"/>
    <cellStyle name="čárky 3 2 2 2 5 2 3" xfId="3668"/>
    <cellStyle name="čárky 3 2 2 2 5 3" xfId="1328"/>
    <cellStyle name="čárky 3 2 2 2 5 3 2" xfId="4208"/>
    <cellStyle name="čárky 3 2 2 2 5 4" xfId="1688"/>
    <cellStyle name="čárky 3 2 2 2 5 4 2" xfId="3128"/>
    <cellStyle name="čárky 3 2 2 2 5 5" xfId="2768"/>
    <cellStyle name="čárky 3 2 2 2 6" xfId="623"/>
    <cellStyle name="čárky 3 2 2 2 6 2" xfId="1163"/>
    <cellStyle name="čárky 3 2 2 2 6 2 2" xfId="4043"/>
    <cellStyle name="čárky 3 2 2 2 6 3" xfId="2063"/>
    <cellStyle name="čárky 3 2 2 2 6 3 2" xfId="3503"/>
    <cellStyle name="čárky 3 2 2 2 6 4" xfId="2603"/>
    <cellStyle name="čárky 3 2 2 2 7" xfId="428"/>
    <cellStyle name="čárky 3 2 2 2 7 2" xfId="1868"/>
    <cellStyle name="čárky 3 2 2 2 7 3" xfId="3308"/>
    <cellStyle name="čárky 3 2 2 2 8" xfId="968"/>
    <cellStyle name="čárky 3 2 2 2 8 2" xfId="3848"/>
    <cellStyle name="čárky 3 2 2 2 9" xfId="1523"/>
    <cellStyle name="čárky 3 2 2 2 9 2" xfId="2963"/>
    <cellStyle name="čárky 3 2 2 3" xfId="69"/>
    <cellStyle name="čárky 3 2 2 3 2" xfId="178"/>
    <cellStyle name="čárky 3 2 2 3 2 2" xfId="368"/>
    <cellStyle name="čárky 3 2 2 3 2 2 2" xfId="908"/>
    <cellStyle name="čárky 3 2 2 3 2 2 2 2" xfId="2348"/>
    <cellStyle name="čárky 3 2 2 3 2 2 2 3" xfId="3788"/>
    <cellStyle name="čárky 3 2 2 3 2 2 3" xfId="1448"/>
    <cellStyle name="čárky 3 2 2 3 2 2 3 2" xfId="4328"/>
    <cellStyle name="čárky 3 2 2 3 2 2 4" xfId="1808"/>
    <cellStyle name="čárky 3 2 2 3 2 2 4 2" xfId="3248"/>
    <cellStyle name="čárky 3 2 2 3 2 2 5" xfId="2888"/>
    <cellStyle name="čárky 3 2 2 3 2 3" xfId="718"/>
    <cellStyle name="čárky 3 2 2 3 2 3 2" xfId="1258"/>
    <cellStyle name="čárky 3 2 2 3 2 3 2 2" xfId="4138"/>
    <cellStyle name="čárky 3 2 2 3 2 3 3" xfId="2158"/>
    <cellStyle name="čárky 3 2 2 3 2 3 3 2" xfId="3598"/>
    <cellStyle name="čárky 3 2 2 3 2 3 4" xfId="2698"/>
    <cellStyle name="čárky 3 2 2 3 2 4" xfId="548"/>
    <cellStyle name="čárky 3 2 2 3 2 4 2" xfId="1988"/>
    <cellStyle name="čárky 3 2 2 3 2 4 3" xfId="3428"/>
    <cellStyle name="čárky 3 2 2 3 2 5" xfId="1088"/>
    <cellStyle name="čárky 3 2 2 3 2 5 2" xfId="3968"/>
    <cellStyle name="čárky 3 2 2 3 2 6" xfId="1618"/>
    <cellStyle name="čárky 3 2 2 3 2 6 2" xfId="3058"/>
    <cellStyle name="čárky 3 2 2 3 2 7" xfId="2528"/>
    <cellStyle name="čárky 3 2 2 3 3" xfId="283"/>
    <cellStyle name="čárky 3 2 2 3 3 2" xfId="823"/>
    <cellStyle name="čárky 3 2 2 3 3 2 2" xfId="2263"/>
    <cellStyle name="čárky 3 2 2 3 3 2 3" xfId="3703"/>
    <cellStyle name="čárky 3 2 2 3 3 3" xfId="1363"/>
    <cellStyle name="čárky 3 2 2 3 3 3 2" xfId="4243"/>
    <cellStyle name="čárky 3 2 2 3 3 4" xfId="1723"/>
    <cellStyle name="čárky 3 2 2 3 3 4 2" xfId="3163"/>
    <cellStyle name="čárky 3 2 2 3 3 5" xfId="2803"/>
    <cellStyle name="čárky 3 2 2 3 4" xfId="613"/>
    <cellStyle name="čárky 3 2 2 3 4 2" xfId="1153"/>
    <cellStyle name="čárky 3 2 2 3 4 2 2" xfId="4033"/>
    <cellStyle name="čárky 3 2 2 3 4 3" xfId="2053"/>
    <cellStyle name="čárky 3 2 2 3 4 3 2" xfId="3493"/>
    <cellStyle name="čárky 3 2 2 3 4 4" xfId="2593"/>
    <cellStyle name="čárky 3 2 2 3 5" xfId="463"/>
    <cellStyle name="čárky 3 2 2 3 5 2" xfId="1903"/>
    <cellStyle name="čárky 3 2 2 3 5 3" xfId="3343"/>
    <cellStyle name="čárky 3 2 2 3 6" xfId="1003"/>
    <cellStyle name="čárky 3 2 2 3 6 2" xfId="3883"/>
    <cellStyle name="čárky 3 2 2 3 7" xfId="1513"/>
    <cellStyle name="čárky 3 2 2 3 7 2" xfId="2953"/>
    <cellStyle name="čárky 3 2 2 3 8" xfId="2443"/>
    <cellStyle name="čárky 3 2 2 4" xfId="101"/>
    <cellStyle name="čárky 3 2 2 4 2" xfId="208"/>
    <cellStyle name="čárky 3 2 2 4 2 2" xfId="388"/>
    <cellStyle name="čárky 3 2 2 4 2 2 2" xfId="928"/>
    <cellStyle name="čárky 3 2 2 4 2 2 2 2" xfId="2368"/>
    <cellStyle name="čárky 3 2 2 4 2 2 2 3" xfId="3808"/>
    <cellStyle name="čárky 3 2 2 4 2 2 3" xfId="1468"/>
    <cellStyle name="čárky 3 2 2 4 2 2 3 2" xfId="4348"/>
    <cellStyle name="čárky 3 2 2 4 2 2 4" xfId="1828"/>
    <cellStyle name="čárky 3 2 2 4 2 2 4 2" xfId="3268"/>
    <cellStyle name="čárky 3 2 2 4 2 2 5" xfId="2908"/>
    <cellStyle name="čárky 3 2 2 4 2 3" xfId="748"/>
    <cellStyle name="čárky 3 2 2 4 2 3 2" xfId="1288"/>
    <cellStyle name="čárky 3 2 2 4 2 3 2 2" xfId="4168"/>
    <cellStyle name="čárky 3 2 2 4 2 3 3" xfId="2188"/>
    <cellStyle name="čárky 3 2 2 4 2 3 3 2" xfId="3628"/>
    <cellStyle name="čárky 3 2 2 4 2 3 4" xfId="2728"/>
    <cellStyle name="čárky 3 2 2 4 2 4" xfId="568"/>
    <cellStyle name="čárky 3 2 2 4 2 4 2" xfId="2008"/>
    <cellStyle name="čárky 3 2 2 4 2 4 3" xfId="3448"/>
    <cellStyle name="čárky 3 2 2 4 2 5" xfId="1108"/>
    <cellStyle name="čárky 3 2 2 4 2 5 2" xfId="3988"/>
    <cellStyle name="čárky 3 2 2 4 2 6" xfId="1648"/>
    <cellStyle name="čárky 3 2 2 4 2 6 2" xfId="3088"/>
    <cellStyle name="čárky 3 2 2 4 2 7" xfId="2548"/>
    <cellStyle name="čárky 3 2 2 4 3" xfId="313"/>
    <cellStyle name="čárky 3 2 2 4 3 2" xfId="853"/>
    <cellStyle name="čárky 3 2 2 4 3 2 2" xfId="2293"/>
    <cellStyle name="čárky 3 2 2 4 3 2 3" xfId="3733"/>
    <cellStyle name="čárky 3 2 2 4 3 3" xfId="1393"/>
    <cellStyle name="čárky 3 2 2 4 3 3 2" xfId="4273"/>
    <cellStyle name="čárky 3 2 2 4 3 4" xfId="1753"/>
    <cellStyle name="čárky 3 2 2 4 3 4 2" xfId="3193"/>
    <cellStyle name="čárky 3 2 2 4 3 5" xfId="2833"/>
    <cellStyle name="čárky 3 2 2 4 4" xfId="643"/>
    <cellStyle name="čárky 3 2 2 4 4 2" xfId="1183"/>
    <cellStyle name="čárky 3 2 2 4 4 2 2" xfId="4063"/>
    <cellStyle name="čárky 3 2 2 4 4 3" xfId="2083"/>
    <cellStyle name="čárky 3 2 2 4 4 3 2" xfId="3523"/>
    <cellStyle name="čárky 3 2 2 4 4 4" xfId="2623"/>
    <cellStyle name="čárky 3 2 2 4 5" xfId="493"/>
    <cellStyle name="čárky 3 2 2 4 5 2" xfId="1933"/>
    <cellStyle name="čárky 3 2 2 4 5 3" xfId="3373"/>
    <cellStyle name="čárky 3 2 2 4 6" xfId="1033"/>
    <cellStyle name="čárky 3 2 2 4 6 2" xfId="3913"/>
    <cellStyle name="čárky 3 2 2 4 7" xfId="1543"/>
    <cellStyle name="čárky 3 2 2 4 7 2" xfId="2983"/>
    <cellStyle name="čárky 3 2 2 4 8" xfId="2473"/>
    <cellStyle name="čárky 3 2 2 5" xfId="156"/>
    <cellStyle name="čárky 3 2 2 5 2" xfId="263"/>
    <cellStyle name="čárky 3 2 2 5 2 2" xfId="803"/>
    <cellStyle name="čárky 3 2 2 5 2 2 2" xfId="2243"/>
    <cellStyle name="čárky 3 2 2 5 2 2 3" xfId="3683"/>
    <cellStyle name="čárky 3 2 2 5 2 3" xfId="1343"/>
    <cellStyle name="čárky 3 2 2 5 2 3 2" xfId="4223"/>
    <cellStyle name="čárky 3 2 2 5 2 4" xfId="1703"/>
    <cellStyle name="čárky 3 2 2 5 2 4 2" xfId="3143"/>
    <cellStyle name="čárky 3 2 2 5 2 5" xfId="2783"/>
    <cellStyle name="čárky 3 2 2 5 3" xfId="698"/>
    <cellStyle name="čárky 3 2 2 5 3 2" xfId="1238"/>
    <cellStyle name="čárky 3 2 2 5 3 2 2" xfId="4118"/>
    <cellStyle name="čárky 3 2 2 5 3 3" xfId="2138"/>
    <cellStyle name="čárky 3 2 2 5 3 3 2" xfId="3578"/>
    <cellStyle name="čárky 3 2 2 5 3 4" xfId="2678"/>
    <cellStyle name="čárky 3 2 2 5 4" xfId="443"/>
    <cellStyle name="čárky 3 2 2 5 4 2" xfId="1883"/>
    <cellStyle name="čárky 3 2 2 5 4 3" xfId="3323"/>
    <cellStyle name="čárky 3 2 2 5 5" xfId="983"/>
    <cellStyle name="čárky 3 2 2 5 5 2" xfId="3863"/>
    <cellStyle name="čárky 3 2 2 5 6" xfId="1598"/>
    <cellStyle name="čárky 3 2 2 5 6 2" xfId="3038"/>
    <cellStyle name="čárky 3 2 2 5 7" xfId="2423"/>
    <cellStyle name="čárky 3 2 2 6" xfId="131"/>
    <cellStyle name="čárky 3 2 2 6 2" xfId="343"/>
    <cellStyle name="čárky 3 2 2 6 2 2" xfId="883"/>
    <cellStyle name="čárky 3 2 2 6 2 2 2" xfId="2323"/>
    <cellStyle name="čárky 3 2 2 6 2 2 3" xfId="3763"/>
    <cellStyle name="čárky 3 2 2 6 2 3" xfId="1423"/>
    <cellStyle name="čárky 3 2 2 6 2 3 2" xfId="4303"/>
    <cellStyle name="čárky 3 2 2 6 2 4" xfId="1783"/>
    <cellStyle name="čárky 3 2 2 6 2 4 2" xfId="3223"/>
    <cellStyle name="čárky 3 2 2 6 2 5" xfId="2863"/>
    <cellStyle name="čárky 3 2 2 6 3" xfId="673"/>
    <cellStyle name="čárky 3 2 2 6 3 2" xfId="1213"/>
    <cellStyle name="čárky 3 2 2 6 3 2 2" xfId="4093"/>
    <cellStyle name="čárky 3 2 2 6 3 3" xfId="2113"/>
    <cellStyle name="čárky 3 2 2 6 3 3 2" xfId="3553"/>
    <cellStyle name="čárky 3 2 2 6 3 4" xfId="2653"/>
    <cellStyle name="čárky 3 2 2 6 4" xfId="523"/>
    <cellStyle name="čárky 3 2 2 6 4 2" xfId="1963"/>
    <cellStyle name="čárky 3 2 2 6 4 3" xfId="3403"/>
    <cellStyle name="čárky 3 2 2 6 5" xfId="1063"/>
    <cellStyle name="čárky 3 2 2 6 5 2" xfId="3943"/>
    <cellStyle name="čárky 3 2 2 6 6" xfId="1573"/>
    <cellStyle name="čárky 3 2 2 6 6 2" xfId="3013"/>
    <cellStyle name="čárky 3 2 2 6 7" xfId="2503"/>
    <cellStyle name="čárky 3 2 2 7" xfId="238"/>
    <cellStyle name="čárky 3 2 2 7 2" xfId="778"/>
    <cellStyle name="čárky 3 2 2 7 2 2" xfId="2218"/>
    <cellStyle name="čárky 3 2 2 7 2 3" xfId="3658"/>
    <cellStyle name="čárky 3 2 2 7 3" xfId="1318"/>
    <cellStyle name="čárky 3 2 2 7 3 2" xfId="4198"/>
    <cellStyle name="čárky 3 2 2 7 4" xfId="1678"/>
    <cellStyle name="čárky 3 2 2 7 4 2" xfId="3118"/>
    <cellStyle name="čárky 3 2 2 7 5" xfId="2758"/>
    <cellStyle name="čárky 3 2 2 8" xfId="593"/>
    <cellStyle name="čárky 3 2 2 8 2" xfId="1133"/>
    <cellStyle name="čárky 3 2 2 8 2 2" xfId="4013"/>
    <cellStyle name="čárky 3 2 2 8 3" xfId="2033"/>
    <cellStyle name="čárky 3 2 2 8 3 2" xfId="3473"/>
    <cellStyle name="čárky 3 2 2 8 4" xfId="2573"/>
    <cellStyle name="čárky 3 2 2 9" xfId="418"/>
    <cellStyle name="čárky 3 2 2 9 2" xfId="1858"/>
    <cellStyle name="čárky 3 2 2 9 3" xfId="3298"/>
    <cellStyle name="čárky 3 2 3" xfId="63"/>
    <cellStyle name="čárky 3 2 3 10" xfId="2393"/>
    <cellStyle name="čárky 3 2 3 2" xfId="96"/>
    <cellStyle name="čárky 3 2 3 2 2" xfId="203"/>
    <cellStyle name="čárky 3 2 3 2 2 2" xfId="383"/>
    <cellStyle name="čárky 3 2 3 2 2 2 2" xfId="923"/>
    <cellStyle name="čárky 3 2 3 2 2 2 2 2" xfId="2363"/>
    <cellStyle name="čárky 3 2 3 2 2 2 2 3" xfId="3803"/>
    <cellStyle name="čárky 3 2 3 2 2 2 3" xfId="1463"/>
    <cellStyle name="čárky 3 2 3 2 2 2 3 2" xfId="4343"/>
    <cellStyle name="čárky 3 2 3 2 2 2 4" xfId="1823"/>
    <cellStyle name="čárky 3 2 3 2 2 2 4 2" xfId="3263"/>
    <cellStyle name="čárky 3 2 3 2 2 2 5" xfId="2903"/>
    <cellStyle name="čárky 3 2 3 2 2 3" xfId="743"/>
    <cellStyle name="čárky 3 2 3 2 2 3 2" xfId="1283"/>
    <cellStyle name="čárky 3 2 3 2 2 3 2 2" xfId="4163"/>
    <cellStyle name="čárky 3 2 3 2 2 3 3" xfId="2183"/>
    <cellStyle name="čárky 3 2 3 2 2 3 3 2" xfId="3623"/>
    <cellStyle name="čárky 3 2 3 2 2 3 4" xfId="2723"/>
    <cellStyle name="čárky 3 2 3 2 2 4" xfId="563"/>
    <cellStyle name="čárky 3 2 3 2 2 4 2" xfId="2003"/>
    <cellStyle name="čárky 3 2 3 2 2 4 3" xfId="3443"/>
    <cellStyle name="čárky 3 2 3 2 2 5" xfId="1103"/>
    <cellStyle name="čárky 3 2 3 2 2 5 2" xfId="3983"/>
    <cellStyle name="čárky 3 2 3 2 2 6" xfId="1643"/>
    <cellStyle name="čárky 3 2 3 2 2 6 2" xfId="3083"/>
    <cellStyle name="čárky 3 2 3 2 2 7" xfId="2543"/>
    <cellStyle name="čárky 3 2 3 2 3" xfId="308"/>
    <cellStyle name="čárky 3 2 3 2 3 2" xfId="848"/>
    <cellStyle name="čárky 3 2 3 2 3 2 2" xfId="2288"/>
    <cellStyle name="čárky 3 2 3 2 3 2 3" xfId="3728"/>
    <cellStyle name="čárky 3 2 3 2 3 3" xfId="1388"/>
    <cellStyle name="čárky 3 2 3 2 3 3 2" xfId="4268"/>
    <cellStyle name="čárky 3 2 3 2 3 4" xfId="1748"/>
    <cellStyle name="čárky 3 2 3 2 3 4 2" xfId="3188"/>
    <cellStyle name="čárky 3 2 3 2 3 5" xfId="2828"/>
    <cellStyle name="čárky 3 2 3 2 4" xfId="638"/>
    <cellStyle name="čárky 3 2 3 2 4 2" xfId="1178"/>
    <cellStyle name="čárky 3 2 3 2 4 2 2" xfId="4058"/>
    <cellStyle name="čárky 3 2 3 2 4 3" xfId="2078"/>
    <cellStyle name="čárky 3 2 3 2 4 3 2" xfId="3518"/>
    <cellStyle name="čárky 3 2 3 2 4 4" xfId="2618"/>
    <cellStyle name="čárky 3 2 3 2 5" xfId="488"/>
    <cellStyle name="čárky 3 2 3 2 5 2" xfId="1928"/>
    <cellStyle name="čárky 3 2 3 2 5 3" xfId="3368"/>
    <cellStyle name="čárky 3 2 3 2 6" xfId="1028"/>
    <cellStyle name="čárky 3 2 3 2 6 2" xfId="3908"/>
    <cellStyle name="čárky 3 2 3 2 7" xfId="1538"/>
    <cellStyle name="čárky 3 2 3 2 7 2" xfId="2978"/>
    <cellStyle name="čárky 3 2 3 2 8" xfId="2468"/>
    <cellStyle name="čárky 3 2 3 3" xfId="173"/>
    <cellStyle name="čárky 3 2 3 3 2" xfId="278"/>
    <cellStyle name="čárky 3 2 3 3 2 2" xfId="818"/>
    <cellStyle name="čárky 3 2 3 3 2 2 2" xfId="2258"/>
    <cellStyle name="čárky 3 2 3 3 2 2 3" xfId="3698"/>
    <cellStyle name="čárky 3 2 3 3 2 3" xfId="1358"/>
    <cellStyle name="čárky 3 2 3 3 2 3 2" xfId="4238"/>
    <cellStyle name="čárky 3 2 3 3 2 4" xfId="1718"/>
    <cellStyle name="čárky 3 2 3 3 2 4 2" xfId="3158"/>
    <cellStyle name="čárky 3 2 3 3 2 5" xfId="2798"/>
    <cellStyle name="čárky 3 2 3 3 3" xfId="713"/>
    <cellStyle name="čárky 3 2 3 3 3 2" xfId="1253"/>
    <cellStyle name="čárky 3 2 3 3 3 2 2" xfId="4133"/>
    <cellStyle name="čárky 3 2 3 3 3 3" xfId="2153"/>
    <cellStyle name="čárky 3 2 3 3 3 3 2" xfId="3593"/>
    <cellStyle name="čárky 3 2 3 3 3 4" xfId="2693"/>
    <cellStyle name="čárky 3 2 3 3 4" xfId="458"/>
    <cellStyle name="čárky 3 2 3 3 4 2" xfId="1898"/>
    <cellStyle name="čárky 3 2 3 3 4 3" xfId="3338"/>
    <cellStyle name="čárky 3 2 3 3 5" xfId="998"/>
    <cellStyle name="čárky 3 2 3 3 5 2" xfId="3878"/>
    <cellStyle name="čárky 3 2 3 3 6" xfId="1613"/>
    <cellStyle name="čárky 3 2 3 3 6 2" xfId="3053"/>
    <cellStyle name="čárky 3 2 3 3 7" xfId="2438"/>
    <cellStyle name="čárky 3 2 3 4" xfId="126"/>
    <cellStyle name="čárky 3 2 3 4 2" xfId="338"/>
    <cellStyle name="čárky 3 2 3 4 2 2" xfId="878"/>
    <cellStyle name="čárky 3 2 3 4 2 2 2" xfId="2318"/>
    <cellStyle name="čárky 3 2 3 4 2 2 3" xfId="3758"/>
    <cellStyle name="čárky 3 2 3 4 2 3" xfId="1418"/>
    <cellStyle name="čárky 3 2 3 4 2 3 2" xfId="4298"/>
    <cellStyle name="čárky 3 2 3 4 2 4" xfId="1778"/>
    <cellStyle name="čárky 3 2 3 4 2 4 2" xfId="3218"/>
    <cellStyle name="čárky 3 2 3 4 2 5" xfId="2858"/>
    <cellStyle name="čárky 3 2 3 4 3" xfId="668"/>
    <cellStyle name="čárky 3 2 3 4 3 2" xfId="1208"/>
    <cellStyle name="čárky 3 2 3 4 3 2 2" xfId="4088"/>
    <cellStyle name="čárky 3 2 3 4 3 3" xfId="2108"/>
    <cellStyle name="čárky 3 2 3 4 3 3 2" xfId="3548"/>
    <cellStyle name="čárky 3 2 3 4 3 4" xfId="2648"/>
    <cellStyle name="čárky 3 2 3 4 4" xfId="518"/>
    <cellStyle name="čárky 3 2 3 4 4 2" xfId="1958"/>
    <cellStyle name="čárky 3 2 3 4 4 3" xfId="3398"/>
    <cellStyle name="čárky 3 2 3 4 5" xfId="1058"/>
    <cellStyle name="čárky 3 2 3 4 5 2" xfId="3938"/>
    <cellStyle name="čárky 3 2 3 4 6" xfId="1568"/>
    <cellStyle name="čárky 3 2 3 4 6 2" xfId="3008"/>
    <cellStyle name="čárky 3 2 3 4 7" xfId="2498"/>
    <cellStyle name="čárky 3 2 3 5" xfId="233"/>
    <cellStyle name="čárky 3 2 3 5 2" xfId="773"/>
    <cellStyle name="čárky 3 2 3 5 2 2" xfId="2213"/>
    <cellStyle name="čárky 3 2 3 5 2 3" xfId="3653"/>
    <cellStyle name="čárky 3 2 3 5 3" xfId="1313"/>
    <cellStyle name="čárky 3 2 3 5 3 2" xfId="4193"/>
    <cellStyle name="čárky 3 2 3 5 4" xfId="1673"/>
    <cellStyle name="čárky 3 2 3 5 4 2" xfId="3113"/>
    <cellStyle name="čárky 3 2 3 5 5" xfId="2753"/>
    <cellStyle name="čárky 3 2 3 6" xfId="608"/>
    <cellStyle name="čárky 3 2 3 6 2" xfId="1148"/>
    <cellStyle name="čárky 3 2 3 6 2 2" xfId="4028"/>
    <cellStyle name="čárky 3 2 3 6 3" xfId="2048"/>
    <cellStyle name="čárky 3 2 3 6 3 2" xfId="3488"/>
    <cellStyle name="čárky 3 2 3 6 4" xfId="2588"/>
    <cellStyle name="čárky 3 2 3 7" xfId="413"/>
    <cellStyle name="čárky 3 2 3 7 2" xfId="1853"/>
    <cellStyle name="čárky 3 2 3 7 3" xfId="3293"/>
    <cellStyle name="čárky 3 2 3 8" xfId="953"/>
    <cellStyle name="čárky 3 2 3 8 2" xfId="3833"/>
    <cellStyle name="čárky 3 2 3 9" xfId="1508"/>
    <cellStyle name="čárky 3 2 3 9 2" xfId="2948"/>
    <cellStyle name="čárky 3 2 4" xfId="74"/>
    <cellStyle name="čárky 3 2 4 10" xfId="2403"/>
    <cellStyle name="čárky 3 2 4 2" xfId="106"/>
    <cellStyle name="čárky 3 2 4 2 2" xfId="213"/>
    <cellStyle name="čárky 3 2 4 2 2 2" xfId="393"/>
    <cellStyle name="čárky 3 2 4 2 2 2 2" xfId="933"/>
    <cellStyle name="čárky 3 2 4 2 2 2 2 2" xfId="2373"/>
    <cellStyle name="čárky 3 2 4 2 2 2 2 3" xfId="3813"/>
    <cellStyle name="čárky 3 2 4 2 2 2 3" xfId="1473"/>
    <cellStyle name="čárky 3 2 4 2 2 2 3 2" xfId="4353"/>
    <cellStyle name="čárky 3 2 4 2 2 2 4" xfId="1833"/>
    <cellStyle name="čárky 3 2 4 2 2 2 4 2" xfId="3273"/>
    <cellStyle name="čárky 3 2 4 2 2 2 5" xfId="2913"/>
    <cellStyle name="čárky 3 2 4 2 2 3" xfId="753"/>
    <cellStyle name="čárky 3 2 4 2 2 3 2" xfId="1293"/>
    <cellStyle name="čárky 3 2 4 2 2 3 2 2" xfId="4173"/>
    <cellStyle name="čárky 3 2 4 2 2 3 3" xfId="2193"/>
    <cellStyle name="čárky 3 2 4 2 2 3 3 2" xfId="3633"/>
    <cellStyle name="čárky 3 2 4 2 2 3 4" xfId="2733"/>
    <cellStyle name="čárky 3 2 4 2 2 4" xfId="573"/>
    <cellStyle name="čárky 3 2 4 2 2 4 2" xfId="2013"/>
    <cellStyle name="čárky 3 2 4 2 2 4 3" xfId="3453"/>
    <cellStyle name="čárky 3 2 4 2 2 5" xfId="1113"/>
    <cellStyle name="čárky 3 2 4 2 2 5 2" xfId="3993"/>
    <cellStyle name="čárky 3 2 4 2 2 6" xfId="1653"/>
    <cellStyle name="čárky 3 2 4 2 2 6 2" xfId="3093"/>
    <cellStyle name="čárky 3 2 4 2 2 7" xfId="2553"/>
    <cellStyle name="čárky 3 2 4 2 3" xfId="318"/>
    <cellStyle name="čárky 3 2 4 2 3 2" xfId="858"/>
    <cellStyle name="čárky 3 2 4 2 3 2 2" xfId="2298"/>
    <cellStyle name="čárky 3 2 4 2 3 2 3" xfId="3738"/>
    <cellStyle name="čárky 3 2 4 2 3 3" xfId="1398"/>
    <cellStyle name="čárky 3 2 4 2 3 3 2" xfId="4278"/>
    <cellStyle name="čárky 3 2 4 2 3 4" xfId="1758"/>
    <cellStyle name="čárky 3 2 4 2 3 4 2" xfId="3198"/>
    <cellStyle name="čárky 3 2 4 2 3 5" xfId="2838"/>
    <cellStyle name="čárky 3 2 4 2 4" xfId="648"/>
    <cellStyle name="čárky 3 2 4 2 4 2" xfId="1188"/>
    <cellStyle name="čárky 3 2 4 2 4 2 2" xfId="4068"/>
    <cellStyle name="čárky 3 2 4 2 4 3" xfId="2088"/>
    <cellStyle name="čárky 3 2 4 2 4 3 2" xfId="3528"/>
    <cellStyle name="čárky 3 2 4 2 4 4" xfId="2628"/>
    <cellStyle name="čárky 3 2 4 2 5" xfId="498"/>
    <cellStyle name="čárky 3 2 4 2 5 2" xfId="1938"/>
    <cellStyle name="čárky 3 2 4 2 5 3" xfId="3378"/>
    <cellStyle name="čárky 3 2 4 2 6" xfId="1038"/>
    <cellStyle name="čárky 3 2 4 2 6 2" xfId="3918"/>
    <cellStyle name="čárky 3 2 4 2 7" xfId="1548"/>
    <cellStyle name="čárky 3 2 4 2 7 2" xfId="2988"/>
    <cellStyle name="čárky 3 2 4 2 8" xfId="2478"/>
    <cellStyle name="čárky 3 2 4 3" xfId="183"/>
    <cellStyle name="čárky 3 2 4 3 2" xfId="288"/>
    <cellStyle name="čárky 3 2 4 3 2 2" xfId="828"/>
    <cellStyle name="čárky 3 2 4 3 2 2 2" xfId="2268"/>
    <cellStyle name="čárky 3 2 4 3 2 2 3" xfId="3708"/>
    <cellStyle name="čárky 3 2 4 3 2 3" xfId="1368"/>
    <cellStyle name="čárky 3 2 4 3 2 3 2" xfId="4248"/>
    <cellStyle name="čárky 3 2 4 3 2 4" xfId="1728"/>
    <cellStyle name="čárky 3 2 4 3 2 4 2" xfId="3168"/>
    <cellStyle name="čárky 3 2 4 3 2 5" xfId="2808"/>
    <cellStyle name="čárky 3 2 4 3 3" xfId="723"/>
    <cellStyle name="čárky 3 2 4 3 3 2" xfId="1263"/>
    <cellStyle name="čárky 3 2 4 3 3 2 2" xfId="4143"/>
    <cellStyle name="čárky 3 2 4 3 3 3" xfId="2163"/>
    <cellStyle name="čárky 3 2 4 3 3 3 2" xfId="3603"/>
    <cellStyle name="čárky 3 2 4 3 3 4" xfId="2703"/>
    <cellStyle name="čárky 3 2 4 3 4" xfId="468"/>
    <cellStyle name="čárky 3 2 4 3 4 2" xfId="1908"/>
    <cellStyle name="čárky 3 2 4 3 4 3" xfId="3348"/>
    <cellStyle name="čárky 3 2 4 3 5" xfId="1008"/>
    <cellStyle name="čárky 3 2 4 3 5 2" xfId="3888"/>
    <cellStyle name="čárky 3 2 4 3 6" xfId="1623"/>
    <cellStyle name="čárky 3 2 4 3 6 2" xfId="3063"/>
    <cellStyle name="čárky 3 2 4 3 7" xfId="2448"/>
    <cellStyle name="čárky 3 2 4 4" xfId="136"/>
    <cellStyle name="čárky 3 2 4 4 2" xfId="348"/>
    <cellStyle name="čárky 3 2 4 4 2 2" xfId="888"/>
    <cellStyle name="čárky 3 2 4 4 2 2 2" xfId="2328"/>
    <cellStyle name="čárky 3 2 4 4 2 2 3" xfId="3768"/>
    <cellStyle name="čárky 3 2 4 4 2 3" xfId="1428"/>
    <cellStyle name="čárky 3 2 4 4 2 3 2" xfId="4308"/>
    <cellStyle name="čárky 3 2 4 4 2 4" xfId="1788"/>
    <cellStyle name="čárky 3 2 4 4 2 4 2" xfId="3228"/>
    <cellStyle name="čárky 3 2 4 4 2 5" xfId="2868"/>
    <cellStyle name="čárky 3 2 4 4 3" xfId="678"/>
    <cellStyle name="čárky 3 2 4 4 3 2" xfId="1218"/>
    <cellStyle name="čárky 3 2 4 4 3 2 2" xfId="4098"/>
    <cellStyle name="čárky 3 2 4 4 3 3" xfId="2118"/>
    <cellStyle name="čárky 3 2 4 4 3 3 2" xfId="3558"/>
    <cellStyle name="čárky 3 2 4 4 3 4" xfId="2658"/>
    <cellStyle name="čárky 3 2 4 4 4" xfId="528"/>
    <cellStyle name="čárky 3 2 4 4 4 2" xfId="1968"/>
    <cellStyle name="čárky 3 2 4 4 4 3" xfId="3408"/>
    <cellStyle name="čárky 3 2 4 4 5" xfId="1068"/>
    <cellStyle name="čárky 3 2 4 4 5 2" xfId="3948"/>
    <cellStyle name="čárky 3 2 4 4 6" xfId="1578"/>
    <cellStyle name="čárky 3 2 4 4 6 2" xfId="3018"/>
    <cellStyle name="čárky 3 2 4 4 7" xfId="2508"/>
    <cellStyle name="čárky 3 2 4 5" xfId="243"/>
    <cellStyle name="čárky 3 2 4 5 2" xfId="783"/>
    <cellStyle name="čárky 3 2 4 5 2 2" xfId="2223"/>
    <cellStyle name="čárky 3 2 4 5 2 3" xfId="3663"/>
    <cellStyle name="čárky 3 2 4 5 3" xfId="1323"/>
    <cellStyle name="čárky 3 2 4 5 3 2" xfId="4203"/>
    <cellStyle name="čárky 3 2 4 5 4" xfId="1683"/>
    <cellStyle name="čárky 3 2 4 5 4 2" xfId="3123"/>
    <cellStyle name="čárky 3 2 4 5 5" xfId="2763"/>
    <cellStyle name="čárky 3 2 4 6" xfId="618"/>
    <cellStyle name="čárky 3 2 4 6 2" xfId="1158"/>
    <cellStyle name="čárky 3 2 4 6 2 2" xfId="4038"/>
    <cellStyle name="čárky 3 2 4 6 3" xfId="2058"/>
    <cellStyle name="čárky 3 2 4 6 3 2" xfId="3498"/>
    <cellStyle name="čárky 3 2 4 6 4" xfId="2598"/>
    <cellStyle name="čárky 3 2 4 7" xfId="423"/>
    <cellStyle name="čárky 3 2 4 7 2" xfId="1863"/>
    <cellStyle name="čárky 3 2 4 7 3" xfId="3303"/>
    <cellStyle name="čárky 3 2 4 8" xfId="963"/>
    <cellStyle name="čárky 3 2 4 8 2" xfId="3843"/>
    <cellStyle name="čárky 3 2 4 9" xfId="1518"/>
    <cellStyle name="čárky 3 2 4 9 2" xfId="2958"/>
    <cellStyle name="čárky 3 2 5" xfId="57"/>
    <cellStyle name="čárky 3 2 5 2" xfId="168"/>
    <cellStyle name="čárky 3 2 5 2 2" xfId="363"/>
    <cellStyle name="čárky 3 2 5 2 2 2" xfId="903"/>
    <cellStyle name="čárky 3 2 5 2 2 2 2" xfId="2343"/>
    <cellStyle name="čárky 3 2 5 2 2 2 3" xfId="3783"/>
    <cellStyle name="čárky 3 2 5 2 2 3" xfId="1443"/>
    <cellStyle name="čárky 3 2 5 2 2 3 2" xfId="4323"/>
    <cellStyle name="čárky 3 2 5 2 2 4" xfId="1803"/>
    <cellStyle name="čárky 3 2 5 2 2 4 2" xfId="3243"/>
    <cellStyle name="čárky 3 2 5 2 2 5" xfId="2883"/>
    <cellStyle name="čárky 3 2 5 2 3" xfId="708"/>
    <cellStyle name="čárky 3 2 5 2 3 2" xfId="1248"/>
    <cellStyle name="čárky 3 2 5 2 3 2 2" xfId="4128"/>
    <cellStyle name="čárky 3 2 5 2 3 3" xfId="2148"/>
    <cellStyle name="čárky 3 2 5 2 3 3 2" xfId="3588"/>
    <cellStyle name="čárky 3 2 5 2 3 4" xfId="2688"/>
    <cellStyle name="čárky 3 2 5 2 4" xfId="543"/>
    <cellStyle name="čárky 3 2 5 2 4 2" xfId="1983"/>
    <cellStyle name="čárky 3 2 5 2 4 3" xfId="3423"/>
    <cellStyle name="čárky 3 2 5 2 5" xfId="1083"/>
    <cellStyle name="čárky 3 2 5 2 5 2" xfId="3963"/>
    <cellStyle name="čárky 3 2 5 2 6" xfId="1608"/>
    <cellStyle name="čárky 3 2 5 2 6 2" xfId="3048"/>
    <cellStyle name="čárky 3 2 5 2 7" xfId="2523"/>
    <cellStyle name="čárky 3 2 5 3" xfId="273"/>
    <cellStyle name="čárky 3 2 5 3 2" xfId="813"/>
    <cellStyle name="čárky 3 2 5 3 2 2" xfId="2253"/>
    <cellStyle name="čárky 3 2 5 3 2 3" xfId="3693"/>
    <cellStyle name="čárky 3 2 5 3 3" xfId="1353"/>
    <cellStyle name="čárky 3 2 5 3 3 2" xfId="4233"/>
    <cellStyle name="čárky 3 2 5 3 4" xfId="1713"/>
    <cellStyle name="čárky 3 2 5 3 4 2" xfId="3153"/>
    <cellStyle name="čárky 3 2 5 3 5" xfId="2793"/>
    <cellStyle name="čárky 3 2 5 4" xfId="603"/>
    <cellStyle name="čárky 3 2 5 4 2" xfId="1143"/>
    <cellStyle name="čárky 3 2 5 4 2 2" xfId="4023"/>
    <cellStyle name="čárky 3 2 5 4 3" xfId="2043"/>
    <cellStyle name="čárky 3 2 5 4 3 2" xfId="3483"/>
    <cellStyle name="čárky 3 2 5 4 4" xfId="2583"/>
    <cellStyle name="čárky 3 2 5 5" xfId="453"/>
    <cellStyle name="čárky 3 2 5 5 2" xfId="1893"/>
    <cellStyle name="čárky 3 2 5 5 3" xfId="3333"/>
    <cellStyle name="čárky 3 2 5 6" xfId="993"/>
    <cellStyle name="čárky 3 2 5 6 2" xfId="3873"/>
    <cellStyle name="čárky 3 2 5 7" xfId="1503"/>
    <cellStyle name="čárky 3 2 5 7 2" xfId="2943"/>
    <cellStyle name="čárky 3 2 5 8" xfId="2433"/>
    <cellStyle name="čárky 3 2 6" xfId="91"/>
    <cellStyle name="čárky 3 2 6 2" xfId="198"/>
    <cellStyle name="čárky 3 2 6 2 2" xfId="378"/>
    <cellStyle name="čárky 3 2 6 2 2 2" xfId="918"/>
    <cellStyle name="čárky 3 2 6 2 2 2 2" xfId="2358"/>
    <cellStyle name="čárky 3 2 6 2 2 2 3" xfId="3798"/>
    <cellStyle name="čárky 3 2 6 2 2 3" xfId="1458"/>
    <cellStyle name="čárky 3 2 6 2 2 3 2" xfId="4338"/>
    <cellStyle name="čárky 3 2 6 2 2 4" xfId="1818"/>
    <cellStyle name="čárky 3 2 6 2 2 4 2" xfId="3258"/>
    <cellStyle name="čárky 3 2 6 2 2 5" xfId="2898"/>
    <cellStyle name="čárky 3 2 6 2 3" xfId="738"/>
    <cellStyle name="čárky 3 2 6 2 3 2" xfId="1278"/>
    <cellStyle name="čárky 3 2 6 2 3 2 2" xfId="4158"/>
    <cellStyle name="čárky 3 2 6 2 3 3" xfId="2178"/>
    <cellStyle name="čárky 3 2 6 2 3 3 2" xfId="3618"/>
    <cellStyle name="čárky 3 2 6 2 3 4" xfId="2718"/>
    <cellStyle name="čárky 3 2 6 2 4" xfId="558"/>
    <cellStyle name="čárky 3 2 6 2 4 2" xfId="1998"/>
    <cellStyle name="čárky 3 2 6 2 4 3" xfId="3438"/>
    <cellStyle name="čárky 3 2 6 2 5" xfId="1098"/>
    <cellStyle name="čárky 3 2 6 2 5 2" xfId="3978"/>
    <cellStyle name="čárky 3 2 6 2 6" xfId="1638"/>
    <cellStyle name="čárky 3 2 6 2 6 2" xfId="3078"/>
    <cellStyle name="čárky 3 2 6 2 7" xfId="2538"/>
    <cellStyle name="čárky 3 2 6 3" xfId="303"/>
    <cellStyle name="čárky 3 2 6 3 2" xfId="843"/>
    <cellStyle name="čárky 3 2 6 3 2 2" xfId="2283"/>
    <cellStyle name="čárky 3 2 6 3 2 3" xfId="3723"/>
    <cellStyle name="čárky 3 2 6 3 3" xfId="1383"/>
    <cellStyle name="čárky 3 2 6 3 3 2" xfId="4263"/>
    <cellStyle name="čárky 3 2 6 3 4" xfId="1743"/>
    <cellStyle name="čárky 3 2 6 3 4 2" xfId="3183"/>
    <cellStyle name="čárky 3 2 6 3 5" xfId="2823"/>
    <cellStyle name="čárky 3 2 6 4" xfId="633"/>
    <cellStyle name="čárky 3 2 6 4 2" xfId="1173"/>
    <cellStyle name="čárky 3 2 6 4 2 2" xfId="4053"/>
    <cellStyle name="čárky 3 2 6 4 3" xfId="2073"/>
    <cellStyle name="čárky 3 2 6 4 3 2" xfId="3513"/>
    <cellStyle name="čárky 3 2 6 4 4" xfId="2613"/>
    <cellStyle name="čárky 3 2 6 5" xfId="483"/>
    <cellStyle name="čárky 3 2 6 5 2" xfId="1923"/>
    <cellStyle name="čárky 3 2 6 5 3" xfId="3363"/>
    <cellStyle name="čárky 3 2 6 6" xfId="1023"/>
    <cellStyle name="čárky 3 2 6 6 2" xfId="3903"/>
    <cellStyle name="čárky 3 2 6 7" xfId="1533"/>
    <cellStyle name="čárky 3 2 6 7 2" xfId="2973"/>
    <cellStyle name="čárky 3 2 6 8" xfId="2463"/>
    <cellStyle name="čárky 3 2 7" xfId="151"/>
    <cellStyle name="čárky 3 2 7 2" xfId="258"/>
    <cellStyle name="čárky 3 2 7 2 2" xfId="798"/>
    <cellStyle name="čárky 3 2 7 2 2 2" xfId="2238"/>
    <cellStyle name="čárky 3 2 7 2 2 3" xfId="3678"/>
    <cellStyle name="čárky 3 2 7 2 3" xfId="1338"/>
    <cellStyle name="čárky 3 2 7 2 3 2" xfId="4218"/>
    <cellStyle name="čárky 3 2 7 2 4" xfId="1698"/>
    <cellStyle name="čárky 3 2 7 2 4 2" xfId="3138"/>
    <cellStyle name="čárky 3 2 7 2 5" xfId="2778"/>
    <cellStyle name="čárky 3 2 7 3" xfId="693"/>
    <cellStyle name="čárky 3 2 7 3 2" xfId="1233"/>
    <cellStyle name="čárky 3 2 7 3 2 2" xfId="4113"/>
    <cellStyle name="čárky 3 2 7 3 3" xfId="2133"/>
    <cellStyle name="čárky 3 2 7 3 3 2" xfId="3573"/>
    <cellStyle name="čárky 3 2 7 3 4" xfId="2673"/>
    <cellStyle name="čárky 3 2 7 4" xfId="438"/>
    <cellStyle name="čárky 3 2 7 4 2" xfId="1878"/>
    <cellStyle name="čárky 3 2 7 4 3" xfId="3318"/>
    <cellStyle name="čárky 3 2 7 5" xfId="978"/>
    <cellStyle name="čárky 3 2 7 5 2" xfId="3858"/>
    <cellStyle name="čárky 3 2 7 6" xfId="1593"/>
    <cellStyle name="čárky 3 2 7 6 2" xfId="3033"/>
    <cellStyle name="čárky 3 2 7 7" xfId="2418"/>
    <cellStyle name="čárky 3 2 8" xfId="121"/>
    <cellStyle name="čárky 3 2 8 2" xfId="333"/>
    <cellStyle name="čárky 3 2 8 2 2" xfId="873"/>
    <cellStyle name="čárky 3 2 8 2 2 2" xfId="2313"/>
    <cellStyle name="čárky 3 2 8 2 2 3" xfId="3753"/>
    <cellStyle name="čárky 3 2 8 2 3" xfId="1413"/>
    <cellStyle name="čárky 3 2 8 2 3 2" xfId="4293"/>
    <cellStyle name="čárky 3 2 8 2 4" xfId="1773"/>
    <cellStyle name="čárky 3 2 8 2 4 2" xfId="3213"/>
    <cellStyle name="čárky 3 2 8 2 5" xfId="2853"/>
    <cellStyle name="čárky 3 2 8 3" xfId="663"/>
    <cellStyle name="čárky 3 2 8 3 2" xfId="1203"/>
    <cellStyle name="čárky 3 2 8 3 2 2" xfId="4083"/>
    <cellStyle name="čárky 3 2 8 3 3" xfId="2103"/>
    <cellStyle name="čárky 3 2 8 3 3 2" xfId="3543"/>
    <cellStyle name="čárky 3 2 8 3 4" xfId="2643"/>
    <cellStyle name="čárky 3 2 8 4" xfId="513"/>
    <cellStyle name="čárky 3 2 8 4 2" xfId="1953"/>
    <cellStyle name="čárky 3 2 8 4 3" xfId="3393"/>
    <cellStyle name="čárky 3 2 8 5" xfId="1053"/>
    <cellStyle name="čárky 3 2 8 5 2" xfId="3933"/>
    <cellStyle name="čárky 3 2 8 6" xfId="1563"/>
    <cellStyle name="čárky 3 2 8 6 2" xfId="3003"/>
    <cellStyle name="čárky 3 2 8 7" xfId="2493"/>
    <cellStyle name="čárky 3 2 9" xfId="228"/>
    <cellStyle name="čárky 3 2 9 2" xfId="768"/>
    <cellStyle name="čárky 3 2 9 2 2" xfId="2208"/>
    <cellStyle name="čárky 3 2 9 2 3" xfId="3648"/>
    <cellStyle name="čárky 3 2 9 3" xfId="1308"/>
    <cellStyle name="čárky 3 2 9 3 2" xfId="4188"/>
    <cellStyle name="čárky 3 2 9 4" xfId="1668"/>
    <cellStyle name="čárky 3 2 9 4 2" xfId="3108"/>
    <cellStyle name="čárky 3 2 9 5" xfId="2748"/>
    <cellStyle name="čárky 3 3" xfId="19"/>
    <cellStyle name="čárky 3 3 10" xfId="956"/>
    <cellStyle name="čárky 3 3 10 2" xfId="3836"/>
    <cellStyle name="čárky 3 3 11" xfId="1491"/>
    <cellStyle name="čárky 3 3 11 2" xfId="2931"/>
    <cellStyle name="čárky 3 3 12" xfId="2396"/>
    <cellStyle name="čárky 3 3 2" xfId="77"/>
    <cellStyle name="čárky 3 3 2 10" xfId="2406"/>
    <cellStyle name="čárky 3 3 2 2" xfId="109"/>
    <cellStyle name="čárky 3 3 2 2 2" xfId="216"/>
    <cellStyle name="čárky 3 3 2 2 2 2" xfId="396"/>
    <cellStyle name="čárky 3 3 2 2 2 2 2" xfId="936"/>
    <cellStyle name="čárky 3 3 2 2 2 2 2 2" xfId="2376"/>
    <cellStyle name="čárky 3 3 2 2 2 2 2 3" xfId="3816"/>
    <cellStyle name="čárky 3 3 2 2 2 2 3" xfId="1476"/>
    <cellStyle name="čárky 3 3 2 2 2 2 3 2" xfId="4356"/>
    <cellStyle name="čárky 3 3 2 2 2 2 4" xfId="1836"/>
    <cellStyle name="čárky 3 3 2 2 2 2 4 2" xfId="3276"/>
    <cellStyle name="čárky 3 3 2 2 2 2 5" xfId="2916"/>
    <cellStyle name="čárky 3 3 2 2 2 3" xfId="756"/>
    <cellStyle name="čárky 3 3 2 2 2 3 2" xfId="1296"/>
    <cellStyle name="čárky 3 3 2 2 2 3 2 2" xfId="4176"/>
    <cellStyle name="čárky 3 3 2 2 2 3 3" xfId="2196"/>
    <cellStyle name="čárky 3 3 2 2 2 3 3 2" xfId="3636"/>
    <cellStyle name="čárky 3 3 2 2 2 3 4" xfId="2736"/>
    <cellStyle name="čárky 3 3 2 2 2 4" xfId="576"/>
    <cellStyle name="čárky 3 3 2 2 2 4 2" xfId="2016"/>
    <cellStyle name="čárky 3 3 2 2 2 4 3" xfId="3456"/>
    <cellStyle name="čárky 3 3 2 2 2 5" xfId="1116"/>
    <cellStyle name="čárky 3 3 2 2 2 5 2" xfId="3996"/>
    <cellStyle name="čárky 3 3 2 2 2 6" xfId="1656"/>
    <cellStyle name="čárky 3 3 2 2 2 6 2" xfId="3096"/>
    <cellStyle name="čárky 3 3 2 2 2 7" xfId="2556"/>
    <cellStyle name="čárky 3 3 2 2 3" xfId="321"/>
    <cellStyle name="čárky 3 3 2 2 3 2" xfId="861"/>
    <cellStyle name="čárky 3 3 2 2 3 2 2" xfId="2301"/>
    <cellStyle name="čárky 3 3 2 2 3 2 3" xfId="3741"/>
    <cellStyle name="čárky 3 3 2 2 3 3" xfId="1401"/>
    <cellStyle name="čárky 3 3 2 2 3 3 2" xfId="4281"/>
    <cellStyle name="čárky 3 3 2 2 3 4" xfId="1761"/>
    <cellStyle name="čárky 3 3 2 2 3 4 2" xfId="3201"/>
    <cellStyle name="čárky 3 3 2 2 3 5" xfId="2841"/>
    <cellStyle name="čárky 3 3 2 2 4" xfId="651"/>
    <cellStyle name="čárky 3 3 2 2 4 2" xfId="1191"/>
    <cellStyle name="čárky 3 3 2 2 4 2 2" xfId="4071"/>
    <cellStyle name="čárky 3 3 2 2 4 3" xfId="2091"/>
    <cellStyle name="čárky 3 3 2 2 4 3 2" xfId="3531"/>
    <cellStyle name="čárky 3 3 2 2 4 4" xfId="2631"/>
    <cellStyle name="čárky 3 3 2 2 5" xfId="501"/>
    <cellStyle name="čárky 3 3 2 2 5 2" xfId="1941"/>
    <cellStyle name="čárky 3 3 2 2 5 3" xfId="3381"/>
    <cellStyle name="čárky 3 3 2 2 6" xfId="1041"/>
    <cellStyle name="čárky 3 3 2 2 6 2" xfId="3921"/>
    <cellStyle name="čárky 3 3 2 2 7" xfId="1551"/>
    <cellStyle name="čárky 3 3 2 2 7 2" xfId="2991"/>
    <cellStyle name="čárky 3 3 2 2 8" xfId="2481"/>
    <cellStyle name="čárky 3 3 2 3" xfId="186"/>
    <cellStyle name="čárky 3 3 2 3 2" xfId="291"/>
    <cellStyle name="čárky 3 3 2 3 2 2" xfId="831"/>
    <cellStyle name="čárky 3 3 2 3 2 2 2" xfId="2271"/>
    <cellStyle name="čárky 3 3 2 3 2 2 3" xfId="3711"/>
    <cellStyle name="čárky 3 3 2 3 2 3" xfId="1371"/>
    <cellStyle name="čárky 3 3 2 3 2 3 2" xfId="4251"/>
    <cellStyle name="čárky 3 3 2 3 2 4" xfId="1731"/>
    <cellStyle name="čárky 3 3 2 3 2 4 2" xfId="3171"/>
    <cellStyle name="čárky 3 3 2 3 2 5" xfId="2811"/>
    <cellStyle name="čárky 3 3 2 3 3" xfId="726"/>
    <cellStyle name="čárky 3 3 2 3 3 2" xfId="1266"/>
    <cellStyle name="čárky 3 3 2 3 3 2 2" xfId="4146"/>
    <cellStyle name="čárky 3 3 2 3 3 3" xfId="2166"/>
    <cellStyle name="čárky 3 3 2 3 3 3 2" xfId="3606"/>
    <cellStyle name="čárky 3 3 2 3 3 4" xfId="2706"/>
    <cellStyle name="čárky 3 3 2 3 4" xfId="471"/>
    <cellStyle name="čárky 3 3 2 3 4 2" xfId="1911"/>
    <cellStyle name="čárky 3 3 2 3 4 3" xfId="3351"/>
    <cellStyle name="čárky 3 3 2 3 5" xfId="1011"/>
    <cellStyle name="čárky 3 3 2 3 5 2" xfId="3891"/>
    <cellStyle name="čárky 3 3 2 3 6" xfId="1626"/>
    <cellStyle name="čárky 3 3 2 3 6 2" xfId="3066"/>
    <cellStyle name="čárky 3 3 2 3 7" xfId="2451"/>
    <cellStyle name="čárky 3 3 2 4" xfId="139"/>
    <cellStyle name="čárky 3 3 2 4 2" xfId="351"/>
    <cellStyle name="čárky 3 3 2 4 2 2" xfId="891"/>
    <cellStyle name="čárky 3 3 2 4 2 2 2" xfId="2331"/>
    <cellStyle name="čárky 3 3 2 4 2 2 3" xfId="3771"/>
    <cellStyle name="čárky 3 3 2 4 2 3" xfId="1431"/>
    <cellStyle name="čárky 3 3 2 4 2 3 2" xfId="4311"/>
    <cellStyle name="čárky 3 3 2 4 2 4" xfId="1791"/>
    <cellStyle name="čárky 3 3 2 4 2 4 2" xfId="3231"/>
    <cellStyle name="čárky 3 3 2 4 2 5" xfId="2871"/>
    <cellStyle name="čárky 3 3 2 4 3" xfId="681"/>
    <cellStyle name="čárky 3 3 2 4 3 2" xfId="1221"/>
    <cellStyle name="čárky 3 3 2 4 3 2 2" xfId="4101"/>
    <cellStyle name="čárky 3 3 2 4 3 3" xfId="2121"/>
    <cellStyle name="čárky 3 3 2 4 3 3 2" xfId="3561"/>
    <cellStyle name="čárky 3 3 2 4 3 4" xfId="2661"/>
    <cellStyle name="čárky 3 3 2 4 4" xfId="531"/>
    <cellStyle name="čárky 3 3 2 4 4 2" xfId="1971"/>
    <cellStyle name="čárky 3 3 2 4 4 3" xfId="3411"/>
    <cellStyle name="čárky 3 3 2 4 5" xfId="1071"/>
    <cellStyle name="čárky 3 3 2 4 5 2" xfId="3951"/>
    <cellStyle name="čárky 3 3 2 4 6" xfId="1581"/>
    <cellStyle name="čárky 3 3 2 4 6 2" xfId="3021"/>
    <cellStyle name="čárky 3 3 2 4 7" xfId="2511"/>
    <cellStyle name="čárky 3 3 2 5" xfId="246"/>
    <cellStyle name="čárky 3 3 2 5 2" xfId="786"/>
    <cellStyle name="čárky 3 3 2 5 2 2" xfId="2226"/>
    <cellStyle name="čárky 3 3 2 5 2 3" xfId="3666"/>
    <cellStyle name="čárky 3 3 2 5 3" xfId="1326"/>
    <cellStyle name="čárky 3 3 2 5 3 2" xfId="4206"/>
    <cellStyle name="čárky 3 3 2 5 4" xfId="1686"/>
    <cellStyle name="čárky 3 3 2 5 4 2" xfId="3126"/>
    <cellStyle name="čárky 3 3 2 5 5" xfId="2766"/>
    <cellStyle name="čárky 3 3 2 6" xfId="621"/>
    <cellStyle name="čárky 3 3 2 6 2" xfId="1161"/>
    <cellStyle name="čárky 3 3 2 6 2 2" xfId="4041"/>
    <cellStyle name="čárky 3 3 2 6 3" xfId="2061"/>
    <cellStyle name="čárky 3 3 2 6 3 2" xfId="3501"/>
    <cellStyle name="čárky 3 3 2 6 4" xfId="2601"/>
    <cellStyle name="čárky 3 3 2 7" xfId="426"/>
    <cellStyle name="čárky 3 3 2 7 2" xfId="1866"/>
    <cellStyle name="čárky 3 3 2 7 3" xfId="3306"/>
    <cellStyle name="čárky 3 3 2 8" xfId="966"/>
    <cellStyle name="čárky 3 3 2 8 2" xfId="3846"/>
    <cellStyle name="čárky 3 3 2 9" xfId="1521"/>
    <cellStyle name="čárky 3 3 2 9 2" xfId="2961"/>
    <cellStyle name="čárky 3 3 3" xfId="67"/>
    <cellStyle name="čárky 3 3 3 2" xfId="176"/>
    <cellStyle name="čárky 3 3 3 2 2" xfId="366"/>
    <cellStyle name="čárky 3 3 3 2 2 2" xfId="906"/>
    <cellStyle name="čárky 3 3 3 2 2 2 2" xfId="2346"/>
    <cellStyle name="čárky 3 3 3 2 2 2 3" xfId="3786"/>
    <cellStyle name="čárky 3 3 3 2 2 3" xfId="1446"/>
    <cellStyle name="čárky 3 3 3 2 2 3 2" xfId="4326"/>
    <cellStyle name="čárky 3 3 3 2 2 4" xfId="1806"/>
    <cellStyle name="čárky 3 3 3 2 2 4 2" xfId="3246"/>
    <cellStyle name="čárky 3 3 3 2 2 5" xfId="2886"/>
    <cellStyle name="čárky 3 3 3 2 3" xfId="716"/>
    <cellStyle name="čárky 3 3 3 2 3 2" xfId="1256"/>
    <cellStyle name="čárky 3 3 3 2 3 2 2" xfId="4136"/>
    <cellStyle name="čárky 3 3 3 2 3 3" xfId="2156"/>
    <cellStyle name="čárky 3 3 3 2 3 3 2" xfId="3596"/>
    <cellStyle name="čárky 3 3 3 2 3 4" xfId="2696"/>
    <cellStyle name="čárky 3 3 3 2 4" xfId="546"/>
    <cellStyle name="čárky 3 3 3 2 4 2" xfId="1986"/>
    <cellStyle name="čárky 3 3 3 2 4 3" xfId="3426"/>
    <cellStyle name="čárky 3 3 3 2 5" xfId="1086"/>
    <cellStyle name="čárky 3 3 3 2 5 2" xfId="3966"/>
    <cellStyle name="čárky 3 3 3 2 6" xfId="1616"/>
    <cellStyle name="čárky 3 3 3 2 6 2" xfId="3056"/>
    <cellStyle name="čárky 3 3 3 2 7" xfId="2526"/>
    <cellStyle name="čárky 3 3 3 3" xfId="281"/>
    <cellStyle name="čárky 3 3 3 3 2" xfId="821"/>
    <cellStyle name="čárky 3 3 3 3 2 2" xfId="2261"/>
    <cellStyle name="čárky 3 3 3 3 2 3" xfId="3701"/>
    <cellStyle name="čárky 3 3 3 3 3" xfId="1361"/>
    <cellStyle name="čárky 3 3 3 3 3 2" xfId="4241"/>
    <cellStyle name="čárky 3 3 3 3 4" xfId="1721"/>
    <cellStyle name="čárky 3 3 3 3 4 2" xfId="3161"/>
    <cellStyle name="čárky 3 3 3 3 5" xfId="2801"/>
    <cellStyle name="čárky 3 3 3 4" xfId="611"/>
    <cellStyle name="čárky 3 3 3 4 2" xfId="1151"/>
    <cellStyle name="čárky 3 3 3 4 2 2" xfId="4031"/>
    <cellStyle name="čárky 3 3 3 4 3" xfId="2051"/>
    <cellStyle name="čárky 3 3 3 4 3 2" xfId="3491"/>
    <cellStyle name="čárky 3 3 3 4 4" xfId="2591"/>
    <cellStyle name="čárky 3 3 3 5" xfId="461"/>
    <cellStyle name="čárky 3 3 3 5 2" xfId="1901"/>
    <cellStyle name="čárky 3 3 3 5 3" xfId="3341"/>
    <cellStyle name="čárky 3 3 3 6" xfId="1001"/>
    <cellStyle name="čárky 3 3 3 6 2" xfId="3881"/>
    <cellStyle name="čárky 3 3 3 7" xfId="1511"/>
    <cellStyle name="čárky 3 3 3 7 2" xfId="2951"/>
    <cellStyle name="čárky 3 3 3 8" xfId="2441"/>
    <cellStyle name="čárky 3 3 4" xfId="99"/>
    <cellStyle name="čárky 3 3 4 2" xfId="206"/>
    <cellStyle name="čárky 3 3 4 2 2" xfId="386"/>
    <cellStyle name="čárky 3 3 4 2 2 2" xfId="926"/>
    <cellStyle name="čárky 3 3 4 2 2 2 2" xfId="2366"/>
    <cellStyle name="čárky 3 3 4 2 2 2 3" xfId="3806"/>
    <cellStyle name="čárky 3 3 4 2 2 3" xfId="1466"/>
    <cellStyle name="čárky 3 3 4 2 2 3 2" xfId="4346"/>
    <cellStyle name="čárky 3 3 4 2 2 4" xfId="1826"/>
    <cellStyle name="čárky 3 3 4 2 2 4 2" xfId="3266"/>
    <cellStyle name="čárky 3 3 4 2 2 5" xfId="2906"/>
    <cellStyle name="čárky 3 3 4 2 3" xfId="746"/>
    <cellStyle name="čárky 3 3 4 2 3 2" xfId="1286"/>
    <cellStyle name="čárky 3 3 4 2 3 2 2" xfId="4166"/>
    <cellStyle name="čárky 3 3 4 2 3 3" xfId="2186"/>
    <cellStyle name="čárky 3 3 4 2 3 3 2" xfId="3626"/>
    <cellStyle name="čárky 3 3 4 2 3 4" xfId="2726"/>
    <cellStyle name="čárky 3 3 4 2 4" xfId="566"/>
    <cellStyle name="čárky 3 3 4 2 4 2" xfId="2006"/>
    <cellStyle name="čárky 3 3 4 2 4 3" xfId="3446"/>
    <cellStyle name="čárky 3 3 4 2 5" xfId="1106"/>
    <cellStyle name="čárky 3 3 4 2 5 2" xfId="3986"/>
    <cellStyle name="čárky 3 3 4 2 6" xfId="1646"/>
    <cellStyle name="čárky 3 3 4 2 6 2" xfId="3086"/>
    <cellStyle name="čárky 3 3 4 2 7" xfId="2546"/>
    <cellStyle name="čárky 3 3 4 3" xfId="311"/>
    <cellStyle name="čárky 3 3 4 3 2" xfId="851"/>
    <cellStyle name="čárky 3 3 4 3 2 2" xfId="2291"/>
    <cellStyle name="čárky 3 3 4 3 2 3" xfId="3731"/>
    <cellStyle name="čárky 3 3 4 3 3" xfId="1391"/>
    <cellStyle name="čárky 3 3 4 3 3 2" xfId="4271"/>
    <cellStyle name="čárky 3 3 4 3 4" xfId="1751"/>
    <cellStyle name="čárky 3 3 4 3 4 2" xfId="3191"/>
    <cellStyle name="čárky 3 3 4 3 5" xfId="2831"/>
    <cellStyle name="čárky 3 3 4 4" xfId="641"/>
    <cellStyle name="čárky 3 3 4 4 2" xfId="1181"/>
    <cellStyle name="čárky 3 3 4 4 2 2" xfId="4061"/>
    <cellStyle name="čárky 3 3 4 4 3" xfId="2081"/>
    <cellStyle name="čárky 3 3 4 4 3 2" xfId="3521"/>
    <cellStyle name="čárky 3 3 4 4 4" xfId="2621"/>
    <cellStyle name="čárky 3 3 4 5" xfId="491"/>
    <cellStyle name="čárky 3 3 4 5 2" xfId="1931"/>
    <cellStyle name="čárky 3 3 4 5 3" xfId="3371"/>
    <cellStyle name="čárky 3 3 4 6" xfId="1031"/>
    <cellStyle name="čárky 3 3 4 6 2" xfId="3911"/>
    <cellStyle name="čárky 3 3 4 7" xfId="1541"/>
    <cellStyle name="čárky 3 3 4 7 2" xfId="2981"/>
    <cellStyle name="čárky 3 3 4 8" xfId="2471"/>
    <cellStyle name="čárky 3 3 5" xfId="154"/>
    <cellStyle name="čárky 3 3 5 2" xfId="261"/>
    <cellStyle name="čárky 3 3 5 2 2" xfId="801"/>
    <cellStyle name="čárky 3 3 5 2 2 2" xfId="2241"/>
    <cellStyle name="čárky 3 3 5 2 2 3" xfId="3681"/>
    <cellStyle name="čárky 3 3 5 2 3" xfId="1341"/>
    <cellStyle name="čárky 3 3 5 2 3 2" xfId="4221"/>
    <cellStyle name="čárky 3 3 5 2 4" xfId="1701"/>
    <cellStyle name="čárky 3 3 5 2 4 2" xfId="3141"/>
    <cellStyle name="čárky 3 3 5 2 5" xfId="2781"/>
    <cellStyle name="čárky 3 3 5 3" xfId="696"/>
    <cellStyle name="čárky 3 3 5 3 2" xfId="1236"/>
    <cellStyle name="čárky 3 3 5 3 2 2" xfId="4116"/>
    <cellStyle name="čárky 3 3 5 3 3" xfId="2136"/>
    <cellStyle name="čárky 3 3 5 3 3 2" xfId="3576"/>
    <cellStyle name="čárky 3 3 5 3 4" xfId="2676"/>
    <cellStyle name="čárky 3 3 5 4" xfId="441"/>
    <cellStyle name="čárky 3 3 5 4 2" xfId="1881"/>
    <cellStyle name="čárky 3 3 5 4 3" xfId="3321"/>
    <cellStyle name="čárky 3 3 5 5" xfId="981"/>
    <cellStyle name="čárky 3 3 5 5 2" xfId="3861"/>
    <cellStyle name="čárky 3 3 5 6" xfId="1596"/>
    <cellStyle name="čárky 3 3 5 6 2" xfId="3036"/>
    <cellStyle name="čárky 3 3 5 7" xfId="2421"/>
    <cellStyle name="čárky 3 3 6" xfId="129"/>
    <cellStyle name="čárky 3 3 6 2" xfId="341"/>
    <cellStyle name="čárky 3 3 6 2 2" xfId="881"/>
    <cellStyle name="čárky 3 3 6 2 2 2" xfId="2321"/>
    <cellStyle name="čárky 3 3 6 2 2 3" xfId="3761"/>
    <cellStyle name="čárky 3 3 6 2 3" xfId="1421"/>
    <cellStyle name="čárky 3 3 6 2 3 2" xfId="4301"/>
    <cellStyle name="čárky 3 3 6 2 4" xfId="1781"/>
    <cellStyle name="čárky 3 3 6 2 4 2" xfId="3221"/>
    <cellStyle name="čárky 3 3 6 2 5" xfId="2861"/>
    <cellStyle name="čárky 3 3 6 3" xfId="671"/>
    <cellStyle name="čárky 3 3 6 3 2" xfId="1211"/>
    <cellStyle name="čárky 3 3 6 3 2 2" xfId="4091"/>
    <cellStyle name="čárky 3 3 6 3 3" xfId="2111"/>
    <cellStyle name="čárky 3 3 6 3 3 2" xfId="3551"/>
    <cellStyle name="čárky 3 3 6 3 4" xfId="2651"/>
    <cellStyle name="čárky 3 3 6 4" xfId="521"/>
    <cellStyle name="čárky 3 3 6 4 2" xfId="1961"/>
    <cellStyle name="čárky 3 3 6 4 3" xfId="3401"/>
    <cellStyle name="čárky 3 3 6 5" xfId="1061"/>
    <cellStyle name="čárky 3 3 6 5 2" xfId="3941"/>
    <cellStyle name="čárky 3 3 6 6" xfId="1571"/>
    <cellStyle name="čárky 3 3 6 6 2" xfId="3011"/>
    <cellStyle name="čárky 3 3 6 7" xfId="2501"/>
    <cellStyle name="čárky 3 3 7" xfId="236"/>
    <cellStyle name="čárky 3 3 7 2" xfId="776"/>
    <cellStyle name="čárky 3 3 7 2 2" xfId="2216"/>
    <cellStyle name="čárky 3 3 7 2 3" xfId="3656"/>
    <cellStyle name="čárky 3 3 7 3" xfId="1316"/>
    <cellStyle name="čárky 3 3 7 3 2" xfId="4196"/>
    <cellStyle name="čárky 3 3 7 4" xfId="1676"/>
    <cellStyle name="čárky 3 3 7 4 2" xfId="3116"/>
    <cellStyle name="čárky 3 3 7 5" xfId="2756"/>
    <cellStyle name="čárky 3 3 8" xfId="591"/>
    <cellStyle name="čárky 3 3 8 2" xfId="1131"/>
    <cellStyle name="čárky 3 3 8 2 2" xfId="4011"/>
    <cellStyle name="čárky 3 3 8 3" xfId="2031"/>
    <cellStyle name="čárky 3 3 8 3 2" xfId="3471"/>
    <cellStyle name="čárky 3 3 8 4" xfId="2571"/>
    <cellStyle name="čárky 3 3 9" xfId="416"/>
    <cellStyle name="čárky 3 3 9 2" xfId="1856"/>
    <cellStyle name="čárky 3 3 9 3" xfId="3296"/>
    <cellStyle name="čárky 3 4" xfId="60"/>
    <cellStyle name="čárky 3 4 10" xfId="2391"/>
    <cellStyle name="čárky 3 4 2" xfId="94"/>
    <cellStyle name="čárky 3 4 2 2" xfId="201"/>
    <cellStyle name="čárky 3 4 2 2 2" xfId="381"/>
    <cellStyle name="čárky 3 4 2 2 2 2" xfId="921"/>
    <cellStyle name="čárky 3 4 2 2 2 2 2" xfId="2361"/>
    <cellStyle name="čárky 3 4 2 2 2 2 3" xfId="3801"/>
    <cellStyle name="čárky 3 4 2 2 2 3" xfId="1461"/>
    <cellStyle name="čárky 3 4 2 2 2 3 2" xfId="4341"/>
    <cellStyle name="čárky 3 4 2 2 2 4" xfId="1821"/>
    <cellStyle name="čárky 3 4 2 2 2 4 2" xfId="3261"/>
    <cellStyle name="čárky 3 4 2 2 2 5" xfId="2901"/>
    <cellStyle name="čárky 3 4 2 2 3" xfId="741"/>
    <cellStyle name="čárky 3 4 2 2 3 2" xfId="1281"/>
    <cellStyle name="čárky 3 4 2 2 3 2 2" xfId="4161"/>
    <cellStyle name="čárky 3 4 2 2 3 3" xfId="2181"/>
    <cellStyle name="čárky 3 4 2 2 3 3 2" xfId="3621"/>
    <cellStyle name="čárky 3 4 2 2 3 4" xfId="2721"/>
    <cellStyle name="čárky 3 4 2 2 4" xfId="561"/>
    <cellStyle name="čárky 3 4 2 2 4 2" xfId="2001"/>
    <cellStyle name="čárky 3 4 2 2 4 3" xfId="3441"/>
    <cellStyle name="čárky 3 4 2 2 5" xfId="1101"/>
    <cellStyle name="čárky 3 4 2 2 5 2" xfId="3981"/>
    <cellStyle name="čárky 3 4 2 2 6" xfId="1641"/>
    <cellStyle name="čárky 3 4 2 2 6 2" xfId="3081"/>
    <cellStyle name="čárky 3 4 2 2 7" xfId="2541"/>
    <cellStyle name="čárky 3 4 2 3" xfId="306"/>
    <cellStyle name="čárky 3 4 2 3 2" xfId="846"/>
    <cellStyle name="čárky 3 4 2 3 2 2" xfId="2286"/>
    <cellStyle name="čárky 3 4 2 3 2 3" xfId="3726"/>
    <cellStyle name="čárky 3 4 2 3 3" xfId="1386"/>
    <cellStyle name="čárky 3 4 2 3 3 2" xfId="4266"/>
    <cellStyle name="čárky 3 4 2 3 4" xfId="1746"/>
    <cellStyle name="čárky 3 4 2 3 4 2" xfId="3186"/>
    <cellStyle name="čárky 3 4 2 3 5" xfId="2826"/>
    <cellStyle name="čárky 3 4 2 4" xfId="636"/>
    <cellStyle name="čárky 3 4 2 4 2" xfId="1176"/>
    <cellStyle name="čárky 3 4 2 4 2 2" xfId="4056"/>
    <cellStyle name="čárky 3 4 2 4 3" xfId="2076"/>
    <cellStyle name="čárky 3 4 2 4 3 2" xfId="3516"/>
    <cellStyle name="čárky 3 4 2 4 4" xfId="2616"/>
    <cellStyle name="čárky 3 4 2 5" xfId="486"/>
    <cellStyle name="čárky 3 4 2 5 2" xfId="1926"/>
    <cellStyle name="čárky 3 4 2 5 3" xfId="3366"/>
    <cellStyle name="čárky 3 4 2 6" xfId="1026"/>
    <cellStyle name="čárky 3 4 2 6 2" xfId="3906"/>
    <cellStyle name="čárky 3 4 2 7" xfId="1536"/>
    <cellStyle name="čárky 3 4 2 7 2" xfId="2976"/>
    <cellStyle name="čárky 3 4 2 8" xfId="2466"/>
    <cellStyle name="čárky 3 4 3" xfId="171"/>
    <cellStyle name="čárky 3 4 3 2" xfId="276"/>
    <cellStyle name="čárky 3 4 3 2 2" xfId="816"/>
    <cellStyle name="čárky 3 4 3 2 2 2" xfId="2256"/>
    <cellStyle name="čárky 3 4 3 2 2 3" xfId="3696"/>
    <cellStyle name="čárky 3 4 3 2 3" xfId="1356"/>
    <cellStyle name="čárky 3 4 3 2 3 2" xfId="4236"/>
    <cellStyle name="čárky 3 4 3 2 4" xfId="1716"/>
    <cellStyle name="čárky 3 4 3 2 4 2" xfId="3156"/>
    <cellStyle name="čárky 3 4 3 2 5" xfId="2796"/>
    <cellStyle name="čárky 3 4 3 3" xfId="711"/>
    <cellStyle name="čárky 3 4 3 3 2" xfId="1251"/>
    <cellStyle name="čárky 3 4 3 3 2 2" xfId="4131"/>
    <cellStyle name="čárky 3 4 3 3 3" xfId="2151"/>
    <cellStyle name="čárky 3 4 3 3 3 2" xfId="3591"/>
    <cellStyle name="čárky 3 4 3 3 4" xfId="2691"/>
    <cellStyle name="čárky 3 4 3 4" xfId="456"/>
    <cellStyle name="čárky 3 4 3 4 2" xfId="1896"/>
    <cellStyle name="čárky 3 4 3 4 3" xfId="3336"/>
    <cellStyle name="čárky 3 4 3 5" xfId="996"/>
    <cellStyle name="čárky 3 4 3 5 2" xfId="3876"/>
    <cellStyle name="čárky 3 4 3 6" xfId="1611"/>
    <cellStyle name="čárky 3 4 3 6 2" xfId="3051"/>
    <cellStyle name="čárky 3 4 3 7" xfId="2436"/>
    <cellStyle name="čárky 3 4 4" xfId="124"/>
    <cellStyle name="čárky 3 4 4 2" xfId="336"/>
    <cellStyle name="čárky 3 4 4 2 2" xfId="876"/>
    <cellStyle name="čárky 3 4 4 2 2 2" xfId="2316"/>
    <cellStyle name="čárky 3 4 4 2 2 3" xfId="3756"/>
    <cellStyle name="čárky 3 4 4 2 3" xfId="1416"/>
    <cellStyle name="čárky 3 4 4 2 3 2" xfId="4296"/>
    <cellStyle name="čárky 3 4 4 2 4" xfId="1776"/>
    <cellStyle name="čárky 3 4 4 2 4 2" xfId="3216"/>
    <cellStyle name="čárky 3 4 4 2 5" xfId="2856"/>
    <cellStyle name="čárky 3 4 4 3" xfId="666"/>
    <cellStyle name="čárky 3 4 4 3 2" xfId="1206"/>
    <cellStyle name="čárky 3 4 4 3 2 2" xfId="4086"/>
    <cellStyle name="čárky 3 4 4 3 3" xfId="2106"/>
    <cellStyle name="čárky 3 4 4 3 3 2" xfId="3546"/>
    <cellStyle name="čárky 3 4 4 3 4" xfId="2646"/>
    <cellStyle name="čárky 3 4 4 4" xfId="516"/>
    <cellStyle name="čárky 3 4 4 4 2" xfId="1956"/>
    <cellStyle name="čárky 3 4 4 4 3" xfId="3396"/>
    <cellStyle name="čárky 3 4 4 5" xfId="1056"/>
    <cellStyle name="čárky 3 4 4 5 2" xfId="3936"/>
    <cellStyle name="čárky 3 4 4 6" xfId="1566"/>
    <cellStyle name="čárky 3 4 4 6 2" xfId="3006"/>
    <cellStyle name="čárky 3 4 4 7" xfId="2496"/>
    <cellStyle name="čárky 3 4 5" xfId="231"/>
    <cellStyle name="čárky 3 4 5 2" xfId="771"/>
    <cellStyle name="čárky 3 4 5 2 2" xfId="2211"/>
    <cellStyle name="čárky 3 4 5 2 3" xfId="3651"/>
    <cellStyle name="čárky 3 4 5 3" xfId="1311"/>
    <cellStyle name="čárky 3 4 5 3 2" xfId="4191"/>
    <cellStyle name="čárky 3 4 5 4" xfId="1671"/>
    <cellStyle name="čárky 3 4 5 4 2" xfId="3111"/>
    <cellStyle name="čárky 3 4 5 5" xfId="2751"/>
    <cellStyle name="čárky 3 4 6" xfId="606"/>
    <cellStyle name="čárky 3 4 6 2" xfId="1146"/>
    <cellStyle name="čárky 3 4 6 2 2" xfId="4026"/>
    <cellStyle name="čárky 3 4 6 3" xfId="2046"/>
    <cellStyle name="čárky 3 4 6 3 2" xfId="3486"/>
    <cellStyle name="čárky 3 4 6 4" xfId="2586"/>
    <cellStyle name="čárky 3 4 7" xfId="411"/>
    <cellStyle name="čárky 3 4 7 2" xfId="1851"/>
    <cellStyle name="čárky 3 4 7 3" xfId="3291"/>
    <cellStyle name="čárky 3 4 8" xfId="951"/>
    <cellStyle name="čárky 3 4 8 2" xfId="3831"/>
    <cellStyle name="čárky 3 4 9" xfId="1506"/>
    <cellStyle name="čárky 3 4 9 2" xfId="2946"/>
    <cellStyle name="čárky 3 5" xfId="72"/>
    <cellStyle name="čárky 3 5 10" xfId="2401"/>
    <cellStyle name="čárky 3 5 2" xfId="104"/>
    <cellStyle name="čárky 3 5 2 2" xfId="211"/>
    <cellStyle name="čárky 3 5 2 2 2" xfId="391"/>
    <cellStyle name="čárky 3 5 2 2 2 2" xfId="931"/>
    <cellStyle name="čárky 3 5 2 2 2 2 2" xfId="2371"/>
    <cellStyle name="čárky 3 5 2 2 2 2 3" xfId="3811"/>
    <cellStyle name="čárky 3 5 2 2 2 3" xfId="1471"/>
    <cellStyle name="čárky 3 5 2 2 2 3 2" xfId="4351"/>
    <cellStyle name="čárky 3 5 2 2 2 4" xfId="1831"/>
    <cellStyle name="čárky 3 5 2 2 2 4 2" xfId="3271"/>
    <cellStyle name="čárky 3 5 2 2 2 5" xfId="2911"/>
    <cellStyle name="čárky 3 5 2 2 3" xfId="751"/>
    <cellStyle name="čárky 3 5 2 2 3 2" xfId="1291"/>
    <cellStyle name="čárky 3 5 2 2 3 2 2" xfId="4171"/>
    <cellStyle name="čárky 3 5 2 2 3 3" xfId="2191"/>
    <cellStyle name="čárky 3 5 2 2 3 3 2" xfId="3631"/>
    <cellStyle name="čárky 3 5 2 2 3 4" xfId="2731"/>
    <cellStyle name="čárky 3 5 2 2 4" xfId="571"/>
    <cellStyle name="čárky 3 5 2 2 4 2" xfId="2011"/>
    <cellStyle name="čárky 3 5 2 2 4 3" xfId="3451"/>
    <cellStyle name="čárky 3 5 2 2 5" xfId="1111"/>
    <cellStyle name="čárky 3 5 2 2 5 2" xfId="3991"/>
    <cellStyle name="čárky 3 5 2 2 6" xfId="1651"/>
    <cellStyle name="čárky 3 5 2 2 6 2" xfId="3091"/>
    <cellStyle name="čárky 3 5 2 2 7" xfId="2551"/>
    <cellStyle name="čárky 3 5 2 3" xfId="316"/>
    <cellStyle name="čárky 3 5 2 3 2" xfId="856"/>
    <cellStyle name="čárky 3 5 2 3 2 2" xfId="2296"/>
    <cellStyle name="čárky 3 5 2 3 2 3" xfId="3736"/>
    <cellStyle name="čárky 3 5 2 3 3" xfId="1396"/>
    <cellStyle name="čárky 3 5 2 3 3 2" xfId="4276"/>
    <cellStyle name="čárky 3 5 2 3 4" xfId="1756"/>
    <cellStyle name="čárky 3 5 2 3 4 2" xfId="3196"/>
    <cellStyle name="čárky 3 5 2 3 5" xfId="2836"/>
    <cellStyle name="čárky 3 5 2 4" xfId="646"/>
    <cellStyle name="čárky 3 5 2 4 2" xfId="1186"/>
    <cellStyle name="čárky 3 5 2 4 2 2" xfId="4066"/>
    <cellStyle name="čárky 3 5 2 4 3" xfId="2086"/>
    <cellStyle name="čárky 3 5 2 4 3 2" xfId="3526"/>
    <cellStyle name="čárky 3 5 2 4 4" xfId="2626"/>
    <cellStyle name="čárky 3 5 2 5" xfId="496"/>
    <cellStyle name="čárky 3 5 2 5 2" xfId="1936"/>
    <cellStyle name="čárky 3 5 2 5 3" xfId="3376"/>
    <cellStyle name="čárky 3 5 2 6" xfId="1036"/>
    <cellStyle name="čárky 3 5 2 6 2" xfId="3916"/>
    <cellStyle name="čárky 3 5 2 7" xfId="1546"/>
    <cellStyle name="čárky 3 5 2 7 2" xfId="2986"/>
    <cellStyle name="čárky 3 5 2 8" xfId="2476"/>
    <cellStyle name="čárky 3 5 3" xfId="181"/>
    <cellStyle name="čárky 3 5 3 2" xfId="286"/>
    <cellStyle name="čárky 3 5 3 2 2" xfId="826"/>
    <cellStyle name="čárky 3 5 3 2 2 2" xfId="2266"/>
    <cellStyle name="čárky 3 5 3 2 2 3" xfId="3706"/>
    <cellStyle name="čárky 3 5 3 2 3" xfId="1366"/>
    <cellStyle name="čárky 3 5 3 2 3 2" xfId="4246"/>
    <cellStyle name="čárky 3 5 3 2 4" xfId="1726"/>
    <cellStyle name="čárky 3 5 3 2 4 2" xfId="3166"/>
    <cellStyle name="čárky 3 5 3 2 5" xfId="2806"/>
    <cellStyle name="čárky 3 5 3 3" xfId="721"/>
    <cellStyle name="čárky 3 5 3 3 2" xfId="1261"/>
    <cellStyle name="čárky 3 5 3 3 2 2" xfId="4141"/>
    <cellStyle name="čárky 3 5 3 3 3" xfId="2161"/>
    <cellStyle name="čárky 3 5 3 3 3 2" xfId="3601"/>
    <cellStyle name="čárky 3 5 3 3 4" xfId="2701"/>
    <cellStyle name="čárky 3 5 3 4" xfId="466"/>
    <cellStyle name="čárky 3 5 3 4 2" xfId="1906"/>
    <cellStyle name="čárky 3 5 3 4 3" xfId="3346"/>
    <cellStyle name="čárky 3 5 3 5" xfId="1006"/>
    <cellStyle name="čárky 3 5 3 5 2" xfId="3886"/>
    <cellStyle name="čárky 3 5 3 6" xfId="1621"/>
    <cellStyle name="čárky 3 5 3 6 2" xfId="3061"/>
    <cellStyle name="čárky 3 5 3 7" xfId="2446"/>
    <cellStyle name="čárky 3 5 4" xfId="134"/>
    <cellStyle name="čárky 3 5 4 2" xfId="346"/>
    <cellStyle name="čárky 3 5 4 2 2" xfId="886"/>
    <cellStyle name="čárky 3 5 4 2 2 2" xfId="2326"/>
    <cellStyle name="čárky 3 5 4 2 2 3" xfId="3766"/>
    <cellStyle name="čárky 3 5 4 2 3" xfId="1426"/>
    <cellStyle name="čárky 3 5 4 2 3 2" xfId="4306"/>
    <cellStyle name="čárky 3 5 4 2 4" xfId="1786"/>
    <cellStyle name="čárky 3 5 4 2 4 2" xfId="3226"/>
    <cellStyle name="čárky 3 5 4 2 5" xfId="2866"/>
    <cellStyle name="čárky 3 5 4 3" xfId="676"/>
    <cellStyle name="čárky 3 5 4 3 2" xfId="1216"/>
    <cellStyle name="čárky 3 5 4 3 2 2" xfId="4096"/>
    <cellStyle name="čárky 3 5 4 3 3" xfId="2116"/>
    <cellStyle name="čárky 3 5 4 3 3 2" xfId="3556"/>
    <cellStyle name="čárky 3 5 4 3 4" xfId="2656"/>
    <cellStyle name="čárky 3 5 4 4" xfId="526"/>
    <cellStyle name="čárky 3 5 4 4 2" xfId="1966"/>
    <cellStyle name="čárky 3 5 4 4 3" xfId="3406"/>
    <cellStyle name="čárky 3 5 4 5" xfId="1066"/>
    <cellStyle name="čárky 3 5 4 5 2" xfId="3946"/>
    <cellStyle name="čárky 3 5 4 6" xfId="1576"/>
    <cellStyle name="čárky 3 5 4 6 2" xfId="3016"/>
    <cellStyle name="čárky 3 5 4 7" xfId="2506"/>
    <cellStyle name="čárky 3 5 5" xfId="241"/>
    <cellStyle name="čárky 3 5 5 2" xfId="781"/>
    <cellStyle name="čárky 3 5 5 2 2" xfId="2221"/>
    <cellStyle name="čárky 3 5 5 2 3" xfId="3661"/>
    <cellStyle name="čárky 3 5 5 3" xfId="1321"/>
    <cellStyle name="čárky 3 5 5 3 2" xfId="4201"/>
    <cellStyle name="čárky 3 5 5 4" xfId="1681"/>
    <cellStyle name="čárky 3 5 5 4 2" xfId="3121"/>
    <cellStyle name="čárky 3 5 5 5" xfId="2761"/>
    <cellStyle name="čárky 3 5 6" xfId="616"/>
    <cellStyle name="čárky 3 5 6 2" xfId="1156"/>
    <cellStyle name="čárky 3 5 6 2 2" xfId="4036"/>
    <cellStyle name="čárky 3 5 6 3" xfId="2056"/>
    <cellStyle name="čárky 3 5 6 3 2" xfId="3496"/>
    <cellStyle name="čárky 3 5 6 4" xfId="2596"/>
    <cellStyle name="čárky 3 5 7" xfId="421"/>
    <cellStyle name="čárky 3 5 7 2" xfId="1861"/>
    <cellStyle name="čárky 3 5 7 3" xfId="3301"/>
    <cellStyle name="čárky 3 5 8" xfId="961"/>
    <cellStyle name="čárky 3 5 8 2" xfId="3841"/>
    <cellStyle name="čárky 3 5 9" xfId="1516"/>
    <cellStyle name="čárky 3 5 9 2" xfId="2956"/>
    <cellStyle name="čárky 3 6" xfId="55"/>
    <cellStyle name="čárky 3 6 2" xfId="166"/>
    <cellStyle name="čárky 3 6 2 2" xfId="361"/>
    <cellStyle name="čárky 3 6 2 2 2" xfId="901"/>
    <cellStyle name="čárky 3 6 2 2 2 2" xfId="2341"/>
    <cellStyle name="čárky 3 6 2 2 2 3" xfId="3781"/>
    <cellStyle name="čárky 3 6 2 2 3" xfId="1441"/>
    <cellStyle name="čárky 3 6 2 2 3 2" xfId="4321"/>
    <cellStyle name="čárky 3 6 2 2 4" xfId="1801"/>
    <cellStyle name="čárky 3 6 2 2 4 2" xfId="3241"/>
    <cellStyle name="čárky 3 6 2 2 5" xfId="2881"/>
    <cellStyle name="čárky 3 6 2 3" xfId="706"/>
    <cellStyle name="čárky 3 6 2 3 2" xfId="1246"/>
    <cellStyle name="čárky 3 6 2 3 2 2" xfId="4126"/>
    <cellStyle name="čárky 3 6 2 3 3" xfId="2146"/>
    <cellStyle name="čárky 3 6 2 3 3 2" xfId="3586"/>
    <cellStyle name="čárky 3 6 2 3 4" xfId="2686"/>
    <cellStyle name="čárky 3 6 2 4" xfId="541"/>
    <cellStyle name="čárky 3 6 2 4 2" xfId="1981"/>
    <cellStyle name="čárky 3 6 2 4 3" xfId="3421"/>
    <cellStyle name="čárky 3 6 2 5" xfId="1081"/>
    <cellStyle name="čárky 3 6 2 5 2" xfId="3961"/>
    <cellStyle name="čárky 3 6 2 6" xfId="1606"/>
    <cellStyle name="čárky 3 6 2 6 2" xfId="3046"/>
    <cellStyle name="čárky 3 6 2 7" xfId="2521"/>
    <cellStyle name="čárky 3 6 3" xfId="271"/>
    <cellStyle name="čárky 3 6 3 2" xfId="811"/>
    <cellStyle name="čárky 3 6 3 2 2" xfId="2251"/>
    <cellStyle name="čárky 3 6 3 2 3" xfId="3691"/>
    <cellStyle name="čárky 3 6 3 3" xfId="1351"/>
    <cellStyle name="čárky 3 6 3 3 2" xfId="4231"/>
    <cellStyle name="čárky 3 6 3 4" xfId="1711"/>
    <cellStyle name="čárky 3 6 3 4 2" xfId="3151"/>
    <cellStyle name="čárky 3 6 3 5" xfId="2791"/>
    <cellStyle name="čárky 3 6 4" xfId="601"/>
    <cellStyle name="čárky 3 6 4 2" xfId="1141"/>
    <cellStyle name="čárky 3 6 4 2 2" xfId="4021"/>
    <cellStyle name="čárky 3 6 4 3" xfId="2041"/>
    <cellStyle name="čárky 3 6 4 3 2" xfId="3481"/>
    <cellStyle name="čárky 3 6 4 4" xfId="2581"/>
    <cellStyle name="čárky 3 6 5" xfId="451"/>
    <cellStyle name="čárky 3 6 5 2" xfId="1891"/>
    <cellStyle name="čárky 3 6 5 3" xfId="3331"/>
    <cellStyle name="čárky 3 6 6" xfId="991"/>
    <cellStyle name="čárky 3 6 6 2" xfId="3871"/>
    <cellStyle name="čárky 3 6 7" xfId="1501"/>
    <cellStyle name="čárky 3 6 7 2" xfId="2941"/>
    <cellStyle name="čárky 3 6 8" xfId="2431"/>
    <cellStyle name="čárky 3 7" xfId="89"/>
    <cellStyle name="čárky 3 7 2" xfId="196"/>
    <cellStyle name="čárky 3 7 2 2" xfId="376"/>
    <cellStyle name="čárky 3 7 2 2 2" xfId="916"/>
    <cellStyle name="čárky 3 7 2 2 2 2" xfId="2356"/>
    <cellStyle name="čárky 3 7 2 2 2 3" xfId="3796"/>
    <cellStyle name="čárky 3 7 2 2 3" xfId="1456"/>
    <cellStyle name="čárky 3 7 2 2 3 2" xfId="4336"/>
    <cellStyle name="čárky 3 7 2 2 4" xfId="1816"/>
    <cellStyle name="čárky 3 7 2 2 4 2" xfId="3256"/>
    <cellStyle name="čárky 3 7 2 2 5" xfId="2896"/>
    <cellStyle name="čárky 3 7 2 3" xfId="736"/>
    <cellStyle name="čárky 3 7 2 3 2" xfId="1276"/>
    <cellStyle name="čárky 3 7 2 3 2 2" xfId="4156"/>
    <cellStyle name="čárky 3 7 2 3 3" xfId="2176"/>
    <cellStyle name="čárky 3 7 2 3 3 2" xfId="3616"/>
    <cellStyle name="čárky 3 7 2 3 4" xfId="2716"/>
    <cellStyle name="čárky 3 7 2 4" xfId="556"/>
    <cellStyle name="čárky 3 7 2 4 2" xfId="1996"/>
    <cellStyle name="čárky 3 7 2 4 3" xfId="3436"/>
    <cellStyle name="čárky 3 7 2 5" xfId="1096"/>
    <cellStyle name="čárky 3 7 2 5 2" xfId="3976"/>
    <cellStyle name="čárky 3 7 2 6" xfId="1636"/>
    <cellStyle name="čárky 3 7 2 6 2" xfId="3076"/>
    <cellStyle name="čárky 3 7 2 7" xfId="2536"/>
    <cellStyle name="čárky 3 7 3" xfId="301"/>
    <cellStyle name="čárky 3 7 3 2" xfId="841"/>
    <cellStyle name="čárky 3 7 3 2 2" xfId="2281"/>
    <cellStyle name="čárky 3 7 3 2 3" xfId="3721"/>
    <cellStyle name="čárky 3 7 3 3" xfId="1381"/>
    <cellStyle name="čárky 3 7 3 3 2" xfId="4261"/>
    <cellStyle name="čárky 3 7 3 4" xfId="1741"/>
    <cellStyle name="čárky 3 7 3 4 2" xfId="3181"/>
    <cellStyle name="čárky 3 7 3 5" xfId="2821"/>
    <cellStyle name="čárky 3 7 4" xfId="631"/>
    <cellStyle name="čárky 3 7 4 2" xfId="1171"/>
    <cellStyle name="čárky 3 7 4 2 2" xfId="4051"/>
    <cellStyle name="čárky 3 7 4 3" xfId="2071"/>
    <cellStyle name="čárky 3 7 4 3 2" xfId="3511"/>
    <cellStyle name="čárky 3 7 4 4" xfId="2611"/>
    <cellStyle name="čárky 3 7 5" xfId="481"/>
    <cellStyle name="čárky 3 7 5 2" xfId="1921"/>
    <cellStyle name="čárky 3 7 5 3" xfId="3361"/>
    <cellStyle name="čárky 3 7 6" xfId="1021"/>
    <cellStyle name="čárky 3 7 6 2" xfId="3901"/>
    <cellStyle name="čárky 3 7 7" xfId="1531"/>
    <cellStyle name="čárky 3 7 7 2" xfId="2971"/>
    <cellStyle name="čárky 3 7 8" xfId="2461"/>
    <cellStyle name="čárky 3 8" xfId="149"/>
    <cellStyle name="čárky 3 8 2" xfId="256"/>
    <cellStyle name="čárky 3 8 2 2" xfId="796"/>
    <cellStyle name="čárky 3 8 2 2 2" xfId="2236"/>
    <cellStyle name="čárky 3 8 2 2 3" xfId="3676"/>
    <cellStyle name="čárky 3 8 2 3" xfId="1336"/>
    <cellStyle name="čárky 3 8 2 3 2" xfId="4216"/>
    <cellStyle name="čárky 3 8 2 4" xfId="1696"/>
    <cellStyle name="čárky 3 8 2 4 2" xfId="3136"/>
    <cellStyle name="čárky 3 8 2 5" xfId="2776"/>
    <cellStyle name="čárky 3 8 3" xfId="691"/>
    <cellStyle name="čárky 3 8 3 2" xfId="1231"/>
    <cellStyle name="čárky 3 8 3 2 2" xfId="4111"/>
    <cellStyle name="čárky 3 8 3 3" xfId="2131"/>
    <cellStyle name="čárky 3 8 3 3 2" xfId="3571"/>
    <cellStyle name="čárky 3 8 3 4" xfId="2671"/>
    <cellStyle name="čárky 3 8 4" xfId="436"/>
    <cellStyle name="čárky 3 8 4 2" xfId="1876"/>
    <cellStyle name="čárky 3 8 4 3" xfId="3316"/>
    <cellStyle name="čárky 3 8 5" xfId="976"/>
    <cellStyle name="čárky 3 8 5 2" xfId="3856"/>
    <cellStyle name="čárky 3 8 6" xfId="1591"/>
    <cellStyle name="čárky 3 8 6 2" xfId="3031"/>
    <cellStyle name="čárky 3 8 7" xfId="2416"/>
    <cellStyle name="čárky 3 9" xfId="119"/>
    <cellStyle name="čárky 3 9 2" xfId="331"/>
    <cellStyle name="čárky 3 9 2 2" xfId="871"/>
    <cellStyle name="čárky 3 9 2 2 2" xfId="2311"/>
    <cellStyle name="čárky 3 9 2 2 3" xfId="3751"/>
    <cellStyle name="čárky 3 9 2 3" xfId="1411"/>
    <cellStyle name="čárky 3 9 2 3 2" xfId="4291"/>
    <cellStyle name="čárky 3 9 2 4" xfId="1771"/>
    <cellStyle name="čárky 3 9 2 4 2" xfId="3211"/>
    <cellStyle name="čárky 3 9 2 5" xfId="2851"/>
    <cellStyle name="čárky 3 9 3" xfId="661"/>
    <cellStyle name="čárky 3 9 3 2" xfId="1201"/>
    <cellStyle name="čárky 3 9 3 2 2" xfId="4081"/>
    <cellStyle name="čárky 3 9 3 3" xfId="2101"/>
    <cellStyle name="čárky 3 9 3 3 2" xfId="3541"/>
    <cellStyle name="čárky 3 9 3 4" xfId="2641"/>
    <cellStyle name="čárky 3 9 4" xfId="511"/>
    <cellStyle name="čárky 3 9 4 2" xfId="1951"/>
    <cellStyle name="čárky 3 9 4 3" xfId="3391"/>
    <cellStyle name="čárky 3 9 5" xfId="1051"/>
    <cellStyle name="čárky 3 9 5 2" xfId="3931"/>
    <cellStyle name="čárky 3 9 6" xfId="1561"/>
    <cellStyle name="čárky 3 9 6 2" xfId="3001"/>
    <cellStyle name="čárky 3 9 7" xfId="2491"/>
    <cellStyle name="čárky 4" xfId="3"/>
    <cellStyle name="čárky 4 10" xfId="584"/>
    <cellStyle name="čárky 4 10 2" xfId="1124"/>
    <cellStyle name="čárky 4 10 2 2" xfId="4004"/>
    <cellStyle name="čárky 4 10 3" xfId="2024"/>
    <cellStyle name="čárky 4 10 3 2" xfId="3464"/>
    <cellStyle name="čárky 4 10 4" xfId="2564"/>
    <cellStyle name="čárky 4 11" xfId="404"/>
    <cellStyle name="čárky 4 11 2" xfId="1844"/>
    <cellStyle name="čárky 4 11 3" xfId="3284"/>
    <cellStyle name="čárky 4 12" xfId="944"/>
    <cellStyle name="čárky 4 12 2" xfId="3824"/>
    <cellStyle name="čárky 4 13" xfId="1484"/>
    <cellStyle name="čárky 4 13 2" xfId="2924"/>
    <cellStyle name="čárky 4 14" xfId="2384"/>
    <cellStyle name="čárky 4 2" xfId="17"/>
    <cellStyle name="čárky 4 2 10" xfId="954"/>
    <cellStyle name="čárky 4 2 10 2" xfId="3834"/>
    <cellStyle name="čárky 4 2 11" xfId="1489"/>
    <cellStyle name="čárky 4 2 11 2" xfId="2929"/>
    <cellStyle name="čárky 4 2 12" xfId="2394"/>
    <cellStyle name="čárky 4 2 2" xfId="75"/>
    <cellStyle name="čárky 4 2 2 10" xfId="2404"/>
    <cellStyle name="čárky 4 2 2 2" xfId="107"/>
    <cellStyle name="čárky 4 2 2 2 2" xfId="214"/>
    <cellStyle name="čárky 4 2 2 2 2 2" xfId="394"/>
    <cellStyle name="čárky 4 2 2 2 2 2 2" xfId="934"/>
    <cellStyle name="čárky 4 2 2 2 2 2 2 2" xfId="2374"/>
    <cellStyle name="čárky 4 2 2 2 2 2 2 3" xfId="3814"/>
    <cellStyle name="čárky 4 2 2 2 2 2 3" xfId="1474"/>
    <cellStyle name="čárky 4 2 2 2 2 2 3 2" xfId="4354"/>
    <cellStyle name="čárky 4 2 2 2 2 2 4" xfId="1834"/>
    <cellStyle name="čárky 4 2 2 2 2 2 4 2" xfId="3274"/>
    <cellStyle name="čárky 4 2 2 2 2 2 5" xfId="2914"/>
    <cellStyle name="čárky 4 2 2 2 2 3" xfId="754"/>
    <cellStyle name="čárky 4 2 2 2 2 3 2" xfId="1294"/>
    <cellStyle name="čárky 4 2 2 2 2 3 2 2" xfId="4174"/>
    <cellStyle name="čárky 4 2 2 2 2 3 3" xfId="2194"/>
    <cellStyle name="čárky 4 2 2 2 2 3 3 2" xfId="3634"/>
    <cellStyle name="čárky 4 2 2 2 2 3 4" xfId="2734"/>
    <cellStyle name="čárky 4 2 2 2 2 4" xfId="574"/>
    <cellStyle name="čárky 4 2 2 2 2 4 2" xfId="2014"/>
    <cellStyle name="čárky 4 2 2 2 2 4 3" xfId="3454"/>
    <cellStyle name="čárky 4 2 2 2 2 5" xfId="1114"/>
    <cellStyle name="čárky 4 2 2 2 2 5 2" xfId="3994"/>
    <cellStyle name="čárky 4 2 2 2 2 6" xfId="1654"/>
    <cellStyle name="čárky 4 2 2 2 2 6 2" xfId="3094"/>
    <cellStyle name="čárky 4 2 2 2 2 7" xfId="2554"/>
    <cellStyle name="čárky 4 2 2 2 3" xfId="319"/>
    <cellStyle name="čárky 4 2 2 2 3 2" xfId="859"/>
    <cellStyle name="čárky 4 2 2 2 3 2 2" xfId="2299"/>
    <cellStyle name="čárky 4 2 2 2 3 2 3" xfId="3739"/>
    <cellStyle name="čárky 4 2 2 2 3 3" xfId="1399"/>
    <cellStyle name="čárky 4 2 2 2 3 3 2" xfId="4279"/>
    <cellStyle name="čárky 4 2 2 2 3 4" xfId="1759"/>
    <cellStyle name="čárky 4 2 2 2 3 4 2" xfId="3199"/>
    <cellStyle name="čárky 4 2 2 2 3 5" xfId="2839"/>
    <cellStyle name="čárky 4 2 2 2 4" xfId="649"/>
    <cellStyle name="čárky 4 2 2 2 4 2" xfId="1189"/>
    <cellStyle name="čárky 4 2 2 2 4 2 2" xfId="4069"/>
    <cellStyle name="čárky 4 2 2 2 4 3" xfId="2089"/>
    <cellStyle name="čárky 4 2 2 2 4 3 2" xfId="3529"/>
    <cellStyle name="čárky 4 2 2 2 4 4" xfId="2629"/>
    <cellStyle name="čárky 4 2 2 2 5" xfId="499"/>
    <cellStyle name="čárky 4 2 2 2 5 2" xfId="1939"/>
    <cellStyle name="čárky 4 2 2 2 5 3" xfId="3379"/>
    <cellStyle name="čárky 4 2 2 2 6" xfId="1039"/>
    <cellStyle name="čárky 4 2 2 2 6 2" xfId="3919"/>
    <cellStyle name="čárky 4 2 2 2 7" xfId="1549"/>
    <cellStyle name="čárky 4 2 2 2 7 2" xfId="2989"/>
    <cellStyle name="čárky 4 2 2 2 8" xfId="2479"/>
    <cellStyle name="čárky 4 2 2 3" xfId="184"/>
    <cellStyle name="čárky 4 2 2 3 2" xfId="289"/>
    <cellStyle name="čárky 4 2 2 3 2 2" xfId="829"/>
    <cellStyle name="čárky 4 2 2 3 2 2 2" xfId="2269"/>
    <cellStyle name="čárky 4 2 2 3 2 2 3" xfId="3709"/>
    <cellStyle name="čárky 4 2 2 3 2 3" xfId="1369"/>
    <cellStyle name="čárky 4 2 2 3 2 3 2" xfId="4249"/>
    <cellStyle name="čárky 4 2 2 3 2 4" xfId="1729"/>
    <cellStyle name="čárky 4 2 2 3 2 4 2" xfId="3169"/>
    <cellStyle name="čárky 4 2 2 3 2 5" xfId="2809"/>
    <cellStyle name="čárky 4 2 2 3 3" xfId="724"/>
    <cellStyle name="čárky 4 2 2 3 3 2" xfId="1264"/>
    <cellStyle name="čárky 4 2 2 3 3 2 2" xfId="4144"/>
    <cellStyle name="čárky 4 2 2 3 3 3" xfId="2164"/>
    <cellStyle name="čárky 4 2 2 3 3 3 2" xfId="3604"/>
    <cellStyle name="čárky 4 2 2 3 3 4" xfId="2704"/>
    <cellStyle name="čárky 4 2 2 3 4" xfId="469"/>
    <cellStyle name="čárky 4 2 2 3 4 2" xfId="1909"/>
    <cellStyle name="čárky 4 2 2 3 4 3" xfId="3349"/>
    <cellStyle name="čárky 4 2 2 3 5" xfId="1009"/>
    <cellStyle name="čárky 4 2 2 3 5 2" xfId="3889"/>
    <cellStyle name="čárky 4 2 2 3 6" xfId="1624"/>
    <cellStyle name="čárky 4 2 2 3 6 2" xfId="3064"/>
    <cellStyle name="čárky 4 2 2 3 7" xfId="2449"/>
    <cellStyle name="čárky 4 2 2 4" xfId="137"/>
    <cellStyle name="čárky 4 2 2 4 2" xfId="349"/>
    <cellStyle name="čárky 4 2 2 4 2 2" xfId="889"/>
    <cellStyle name="čárky 4 2 2 4 2 2 2" xfId="2329"/>
    <cellStyle name="čárky 4 2 2 4 2 2 3" xfId="3769"/>
    <cellStyle name="čárky 4 2 2 4 2 3" xfId="1429"/>
    <cellStyle name="čárky 4 2 2 4 2 3 2" xfId="4309"/>
    <cellStyle name="čárky 4 2 2 4 2 4" xfId="1789"/>
    <cellStyle name="čárky 4 2 2 4 2 4 2" xfId="3229"/>
    <cellStyle name="čárky 4 2 2 4 2 5" xfId="2869"/>
    <cellStyle name="čárky 4 2 2 4 3" xfId="679"/>
    <cellStyle name="čárky 4 2 2 4 3 2" xfId="1219"/>
    <cellStyle name="čárky 4 2 2 4 3 2 2" xfId="4099"/>
    <cellStyle name="čárky 4 2 2 4 3 3" xfId="2119"/>
    <cellStyle name="čárky 4 2 2 4 3 3 2" xfId="3559"/>
    <cellStyle name="čárky 4 2 2 4 3 4" xfId="2659"/>
    <cellStyle name="čárky 4 2 2 4 4" xfId="529"/>
    <cellStyle name="čárky 4 2 2 4 4 2" xfId="1969"/>
    <cellStyle name="čárky 4 2 2 4 4 3" xfId="3409"/>
    <cellStyle name="čárky 4 2 2 4 5" xfId="1069"/>
    <cellStyle name="čárky 4 2 2 4 5 2" xfId="3949"/>
    <cellStyle name="čárky 4 2 2 4 6" xfId="1579"/>
    <cellStyle name="čárky 4 2 2 4 6 2" xfId="3019"/>
    <cellStyle name="čárky 4 2 2 4 7" xfId="2509"/>
    <cellStyle name="čárky 4 2 2 5" xfId="244"/>
    <cellStyle name="čárky 4 2 2 5 2" xfId="784"/>
    <cellStyle name="čárky 4 2 2 5 2 2" xfId="2224"/>
    <cellStyle name="čárky 4 2 2 5 2 3" xfId="3664"/>
    <cellStyle name="čárky 4 2 2 5 3" xfId="1324"/>
    <cellStyle name="čárky 4 2 2 5 3 2" xfId="4204"/>
    <cellStyle name="čárky 4 2 2 5 4" xfId="1684"/>
    <cellStyle name="čárky 4 2 2 5 4 2" xfId="3124"/>
    <cellStyle name="čárky 4 2 2 5 5" xfId="2764"/>
    <cellStyle name="čárky 4 2 2 6" xfId="619"/>
    <cellStyle name="čárky 4 2 2 6 2" xfId="1159"/>
    <cellStyle name="čárky 4 2 2 6 2 2" xfId="4039"/>
    <cellStyle name="čárky 4 2 2 6 3" xfId="2059"/>
    <cellStyle name="čárky 4 2 2 6 3 2" xfId="3499"/>
    <cellStyle name="čárky 4 2 2 6 4" xfId="2599"/>
    <cellStyle name="čárky 4 2 2 7" xfId="424"/>
    <cellStyle name="čárky 4 2 2 7 2" xfId="1864"/>
    <cellStyle name="čárky 4 2 2 7 3" xfId="3304"/>
    <cellStyle name="čárky 4 2 2 8" xfId="964"/>
    <cellStyle name="čárky 4 2 2 8 2" xfId="3844"/>
    <cellStyle name="čárky 4 2 2 9" xfId="1519"/>
    <cellStyle name="čárky 4 2 2 9 2" xfId="2959"/>
    <cellStyle name="čárky 4 2 3" xfId="65"/>
    <cellStyle name="čárky 4 2 3 2" xfId="174"/>
    <cellStyle name="čárky 4 2 3 2 2" xfId="364"/>
    <cellStyle name="čárky 4 2 3 2 2 2" xfId="904"/>
    <cellStyle name="čárky 4 2 3 2 2 2 2" xfId="2344"/>
    <cellStyle name="čárky 4 2 3 2 2 2 3" xfId="3784"/>
    <cellStyle name="čárky 4 2 3 2 2 3" xfId="1444"/>
    <cellStyle name="čárky 4 2 3 2 2 3 2" xfId="4324"/>
    <cellStyle name="čárky 4 2 3 2 2 4" xfId="1804"/>
    <cellStyle name="čárky 4 2 3 2 2 4 2" xfId="3244"/>
    <cellStyle name="čárky 4 2 3 2 2 5" xfId="2884"/>
    <cellStyle name="čárky 4 2 3 2 3" xfId="714"/>
    <cellStyle name="čárky 4 2 3 2 3 2" xfId="1254"/>
    <cellStyle name="čárky 4 2 3 2 3 2 2" xfId="4134"/>
    <cellStyle name="čárky 4 2 3 2 3 3" xfId="2154"/>
    <cellStyle name="čárky 4 2 3 2 3 3 2" xfId="3594"/>
    <cellStyle name="čárky 4 2 3 2 3 4" xfId="2694"/>
    <cellStyle name="čárky 4 2 3 2 4" xfId="544"/>
    <cellStyle name="čárky 4 2 3 2 4 2" xfId="1984"/>
    <cellStyle name="čárky 4 2 3 2 4 3" xfId="3424"/>
    <cellStyle name="čárky 4 2 3 2 5" xfId="1084"/>
    <cellStyle name="čárky 4 2 3 2 5 2" xfId="3964"/>
    <cellStyle name="čárky 4 2 3 2 6" xfId="1614"/>
    <cellStyle name="čárky 4 2 3 2 6 2" xfId="3054"/>
    <cellStyle name="čárky 4 2 3 2 7" xfId="2524"/>
    <cellStyle name="čárky 4 2 3 3" xfId="279"/>
    <cellStyle name="čárky 4 2 3 3 2" xfId="819"/>
    <cellStyle name="čárky 4 2 3 3 2 2" xfId="2259"/>
    <cellStyle name="čárky 4 2 3 3 2 3" xfId="3699"/>
    <cellStyle name="čárky 4 2 3 3 3" xfId="1359"/>
    <cellStyle name="čárky 4 2 3 3 3 2" xfId="4239"/>
    <cellStyle name="čárky 4 2 3 3 4" xfId="1719"/>
    <cellStyle name="čárky 4 2 3 3 4 2" xfId="3159"/>
    <cellStyle name="čárky 4 2 3 3 5" xfId="2799"/>
    <cellStyle name="čárky 4 2 3 4" xfId="609"/>
    <cellStyle name="čárky 4 2 3 4 2" xfId="1149"/>
    <cellStyle name="čárky 4 2 3 4 2 2" xfId="4029"/>
    <cellStyle name="čárky 4 2 3 4 3" xfId="2049"/>
    <cellStyle name="čárky 4 2 3 4 3 2" xfId="3489"/>
    <cellStyle name="čárky 4 2 3 4 4" xfId="2589"/>
    <cellStyle name="čárky 4 2 3 5" xfId="459"/>
    <cellStyle name="čárky 4 2 3 5 2" xfId="1899"/>
    <cellStyle name="čárky 4 2 3 5 3" xfId="3339"/>
    <cellStyle name="čárky 4 2 3 6" xfId="999"/>
    <cellStyle name="čárky 4 2 3 6 2" xfId="3879"/>
    <cellStyle name="čárky 4 2 3 7" xfId="1509"/>
    <cellStyle name="čárky 4 2 3 7 2" xfId="2949"/>
    <cellStyle name="čárky 4 2 3 8" xfId="2439"/>
    <cellStyle name="čárky 4 2 4" xfId="97"/>
    <cellStyle name="čárky 4 2 4 2" xfId="204"/>
    <cellStyle name="čárky 4 2 4 2 2" xfId="384"/>
    <cellStyle name="čárky 4 2 4 2 2 2" xfId="924"/>
    <cellStyle name="čárky 4 2 4 2 2 2 2" xfId="2364"/>
    <cellStyle name="čárky 4 2 4 2 2 2 3" xfId="3804"/>
    <cellStyle name="čárky 4 2 4 2 2 3" xfId="1464"/>
    <cellStyle name="čárky 4 2 4 2 2 3 2" xfId="4344"/>
    <cellStyle name="čárky 4 2 4 2 2 4" xfId="1824"/>
    <cellStyle name="čárky 4 2 4 2 2 4 2" xfId="3264"/>
    <cellStyle name="čárky 4 2 4 2 2 5" xfId="2904"/>
    <cellStyle name="čárky 4 2 4 2 3" xfId="744"/>
    <cellStyle name="čárky 4 2 4 2 3 2" xfId="1284"/>
    <cellStyle name="čárky 4 2 4 2 3 2 2" xfId="4164"/>
    <cellStyle name="čárky 4 2 4 2 3 3" xfId="2184"/>
    <cellStyle name="čárky 4 2 4 2 3 3 2" xfId="3624"/>
    <cellStyle name="čárky 4 2 4 2 3 4" xfId="2724"/>
    <cellStyle name="čárky 4 2 4 2 4" xfId="564"/>
    <cellStyle name="čárky 4 2 4 2 4 2" xfId="2004"/>
    <cellStyle name="čárky 4 2 4 2 4 3" xfId="3444"/>
    <cellStyle name="čárky 4 2 4 2 5" xfId="1104"/>
    <cellStyle name="čárky 4 2 4 2 5 2" xfId="3984"/>
    <cellStyle name="čárky 4 2 4 2 6" xfId="1644"/>
    <cellStyle name="čárky 4 2 4 2 6 2" xfId="3084"/>
    <cellStyle name="čárky 4 2 4 2 7" xfId="2544"/>
    <cellStyle name="čárky 4 2 4 3" xfId="309"/>
    <cellStyle name="čárky 4 2 4 3 2" xfId="849"/>
    <cellStyle name="čárky 4 2 4 3 2 2" xfId="2289"/>
    <cellStyle name="čárky 4 2 4 3 2 3" xfId="3729"/>
    <cellStyle name="čárky 4 2 4 3 3" xfId="1389"/>
    <cellStyle name="čárky 4 2 4 3 3 2" xfId="4269"/>
    <cellStyle name="čárky 4 2 4 3 4" xfId="1749"/>
    <cellStyle name="čárky 4 2 4 3 4 2" xfId="3189"/>
    <cellStyle name="čárky 4 2 4 3 5" xfId="2829"/>
    <cellStyle name="čárky 4 2 4 4" xfId="639"/>
    <cellStyle name="čárky 4 2 4 4 2" xfId="1179"/>
    <cellStyle name="čárky 4 2 4 4 2 2" xfId="4059"/>
    <cellStyle name="čárky 4 2 4 4 3" xfId="2079"/>
    <cellStyle name="čárky 4 2 4 4 3 2" xfId="3519"/>
    <cellStyle name="čárky 4 2 4 4 4" xfId="2619"/>
    <cellStyle name="čárky 4 2 4 5" xfId="489"/>
    <cellStyle name="čárky 4 2 4 5 2" xfId="1929"/>
    <cellStyle name="čárky 4 2 4 5 3" xfId="3369"/>
    <cellStyle name="čárky 4 2 4 6" xfId="1029"/>
    <cellStyle name="čárky 4 2 4 6 2" xfId="3909"/>
    <cellStyle name="čárky 4 2 4 7" xfId="1539"/>
    <cellStyle name="čárky 4 2 4 7 2" xfId="2979"/>
    <cellStyle name="čárky 4 2 4 8" xfId="2469"/>
    <cellStyle name="čárky 4 2 5" xfId="152"/>
    <cellStyle name="čárky 4 2 5 2" xfId="259"/>
    <cellStyle name="čárky 4 2 5 2 2" xfId="799"/>
    <cellStyle name="čárky 4 2 5 2 2 2" xfId="2239"/>
    <cellStyle name="čárky 4 2 5 2 2 3" xfId="3679"/>
    <cellStyle name="čárky 4 2 5 2 3" xfId="1339"/>
    <cellStyle name="čárky 4 2 5 2 3 2" xfId="4219"/>
    <cellStyle name="čárky 4 2 5 2 4" xfId="1699"/>
    <cellStyle name="čárky 4 2 5 2 4 2" xfId="3139"/>
    <cellStyle name="čárky 4 2 5 2 5" xfId="2779"/>
    <cellStyle name="čárky 4 2 5 3" xfId="694"/>
    <cellStyle name="čárky 4 2 5 3 2" xfId="1234"/>
    <cellStyle name="čárky 4 2 5 3 2 2" xfId="4114"/>
    <cellStyle name="čárky 4 2 5 3 3" xfId="2134"/>
    <cellStyle name="čárky 4 2 5 3 3 2" xfId="3574"/>
    <cellStyle name="čárky 4 2 5 3 4" xfId="2674"/>
    <cellStyle name="čárky 4 2 5 4" xfId="439"/>
    <cellStyle name="čárky 4 2 5 4 2" xfId="1879"/>
    <cellStyle name="čárky 4 2 5 4 3" xfId="3319"/>
    <cellStyle name="čárky 4 2 5 5" xfId="979"/>
    <cellStyle name="čárky 4 2 5 5 2" xfId="3859"/>
    <cellStyle name="čárky 4 2 5 6" xfId="1594"/>
    <cellStyle name="čárky 4 2 5 6 2" xfId="3034"/>
    <cellStyle name="čárky 4 2 5 7" xfId="2419"/>
    <cellStyle name="čárky 4 2 6" xfId="127"/>
    <cellStyle name="čárky 4 2 6 2" xfId="339"/>
    <cellStyle name="čárky 4 2 6 2 2" xfId="879"/>
    <cellStyle name="čárky 4 2 6 2 2 2" xfId="2319"/>
    <cellStyle name="čárky 4 2 6 2 2 3" xfId="3759"/>
    <cellStyle name="čárky 4 2 6 2 3" xfId="1419"/>
    <cellStyle name="čárky 4 2 6 2 3 2" xfId="4299"/>
    <cellStyle name="čárky 4 2 6 2 4" xfId="1779"/>
    <cellStyle name="čárky 4 2 6 2 4 2" xfId="3219"/>
    <cellStyle name="čárky 4 2 6 2 5" xfId="2859"/>
    <cellStyle name="čárky 4 2 6 3" xfId="669"/>
    <cellStyle name="čárky 4 2 6 3 2" xfId="1209"/>
    <cellStyle name="čárky 4 2 6 3 2 2" xfId="4089"/>
    <cellStyle name="čárky 4 2 6 3 3" xfId="2109"/>
    <cellStyle name="čárky 4 2 6 3 3 2" xfId="3549"/>
    <cellStyle name="čárky 4 2 6 3 4" xfId="2649"/>
    <cellStyle name="čárky 4 2 6 4" xfId="519"/>
    <cellStyle name="čárky 4 2 6 4 2" xfId="1959"/>
    <cellStyle name="čárky 4 2 6 4 3" xfId="3399"/>
    <cellStyle name="čárky 4 2 6 5" xfId="1059"/>
    <cellStyle name="čárky 4 2 6 5 2" xfId="3939"/>
    <cellStyle name="čárky 4 2 6 6" xfId="1569"/>
    <cellStyle name="čárky 4 2 6 6 2" xfId="3009"/>
    <cellStyle name="čárky 4 2 6 7" xfId="2499"/>
    <cellStyle name="čárky 4 2 7" xfId="234"/>
    <cellStyle name="čárky 4 2 7 2" xfId="774"/>
    <cellStyle name="čárky 4 2 7 2 2" xfId="2214"/>
    <cellStyle name="čárky 4 2 7 2 3" xfId="3654"/>
    <cellStyle name="čárky 4 2 7 3" xfId="1314"/>
    <cellStyle name="čárky 4 2 7 3 2" xfId="4194"/>
    <cellStyle name="čárky 4 2 7 4" xfId="1674"/>
    <cellStyle name="čárky 4 2 7 4 2" xfId="3114"/>
    <cellStyle name="čárky 4 2 7 5" xfId="2754"/>
    <cellStyle name="čárky 4 2 8" xfId="589"/>
    <cellStyle name="čárky 4 2 8 2" xfId="1129"/>
    <cellStyle name="čárky 4 2 8 2 2" xfId="4009"/>
    <cellStyle name="čárky 4 2 8 3" xfId="2029"/>
    <cellStyle name="čárky 4 2 8 3 2" xfId="3469"/>
    <cellStyle name="čárky 4 2 8 4" xfId="2569"/>
    <cellStyle name="čárky 4 2 9" xfId="414"/>
    <cellStyle name="čárky 4 2 9 2" xfId="1854"/>
    <cellStyle name="čárky 4 2 9 3" xfId="3294"/>
    <cellStyle name="čárky 4 3" xfId="58"/>
    <cellStyle name="čárky 4 3 10" xfId="2389"/>
    <cellStyle name="čárky 4 3 2" xfId="92"/>
    <cellStyle name="čárky 4 3 2 2" xfId="199"/>
    <cellStyle name="čárky 4 3 2 2 2" xfId="379"/>
    <cellStyle name="čárky 4 3 2 2 2 2" xfId="919"/>
    <cellStyle name="čárky 4 3 2 2 2 2 2" xfId="2359"/>
    <cellStyle name="čárky 4 3 2 2 2 2 3" xfId="3799"/>
    <cellStyle name="čárky 4 3 2 2 2 3" xfId="1459"/>
    <cellStyle name="čárky 4 3 2 2 2 3 2" xfId="4339"/>
    <cellStyle name="čárky 4 3 2 2 2 4" xfId="1819"/>
    <cellStyle name="čárky 4 3 2 2 2 4 2" xfId="3259"/>
    <cellStyle name="čárky 4 3 2 2 2 5" xfId="2899"/>
    <cellStyle name="čárky 4 3 2 2 3" xfId="739"/>
    <cellStyle name="čárky 4 3 2 2 3 2" xfId="1279"/>
    <cellStyle name="čárky 4 3 2 2 3 2 2" xfId="4159"/>
    <cellStyle name="čárky 4 3 2 2 3 3" xfId="2179"/>
    <cellStyle name="čárky 4 3 2 2 3 3 2" xfId="3619"/>
    <cellStyle name="čárky 4 3 2 2 3 4" xfId="2719"/>
    <cellStyle name="čárky 4 3 2 2 4" xfId="559"/>
    <cellStyle name="čárky 4 3 2 2 4 2" xfId="1999"/>
    <cellStyle name="čárky 4 3 2 2 4 3" xfId="3439"/>
    <cellStyle name="čárky 4 3 2 2 5" xfId="1099"/>
    <cellStyle name="čárky 4 3 2 2 5 2" xfId="3979"/>
    <cellStyle name="čárky 4 3 2 2 6" xfId="1639"/>
    <cellStyle name="čárky 4 3 2 2 6 2" xfId="3079"/>
    <cellStyle name="čárky 4 3 2 2 7" xfId="2539"/>
    <cellStyle name="čárky 4 3 2 3" xfId="304"/>
    <cellStyle name="čárky 4 3 2 3 2" xfId="844"/>
    <cellStyle name="čárky 4 3 2 3 2 2" xfId="2284"/>
    <cellStyle name="čárky 4 3 2 3 2 3" xfId="3724"/>
    <cellStyle name="čárky 4 3 2 3 3" xfId="1384"/>
    <cellStyle name="čárky 4 3 2 3 3 2" xfId="4264"/>
    <cellStyle name="čárky 4 3 2 3 4" xfId="1744"/>
    <cellStyle name="čárky 4 3 2 3 4 2" xfId="3184"/>
    <cellStyle name="čárky 4 3 2 3 5" xfId="2824"/>
    <cellStyle name="čárky 4 3 2 4" xfId="634"/>
    <cellStyle name="čárky 4 3 2 4 2" xfId="1174"/>
    <cellStyle name="čárky 4 3 2 4 2 2" xfId="4054"/>
    <cellStyle name="čárky 4 3 2 4 3" xfId="2074"/>
    <cellStyle name="čárky 4 3 2 4 3 2" xfId="3514"/>
    <cellStyle name="čárky 4 3 2 4 4" xfId="2614"/>
    <cellStyle name="čárky 4 3 2 5" xfId="484"/>
    <cellStyle name="čárky 4 3 2 5 2" xfId="1924"/>
    <cellStyle name="čárky 4 3 2 5 3" xfId="3364"/>
    <cellStyle name="čárky 4 3 2 6" xfId="1024"/>
    <cellStyle name="čárky 4 3 2 6 2" xfId="3904"/>
    <cellStyle name="čárky 4 3 2 7" xfId="1534"/>
    <cellStyle name="čárky 4 3 2 7 2" xfId="2974"/>
    <cellStyle name="čárky 4 3 2 8" xfId="2464"/>
    <cellStyle name="čárky 4 3 3" xfId="169"/>
    <cellStyle name="čárky 4 3 3 2" xfId="274"/>
    <cellStyle name="čárky 4 3 3 2 2" xfId="814"/>
    <cellStyle name="čárky 4 3 3 2 2 2" xfId="2254"/>
    <cellStyle name="čárky 4 3 3 2 2 3" xfId="3694"/>
    <cellStyle name="čárky 4 3 3 2 3" xfId="1354"/>
    <cellStyle name="čárky 4 3 3 2 3 2" xfId="4234"/>
    <cellStyle name="čárky 4 3 3 2 4" xfId="1714"/>
    <cellStyle name="čárky 4 3 3 2 4 2" xfId="3154"/>
    <cellStyle name="čárky 4 3 3 2 5" xfId="2794"/>
    <cellStyle name="čárky 4 3 3 3" xfId="709"/>
    <cellStyle name="čárky 4 3 3 3 2" xfId="1249"/>
    <cellStyle name="čárky 4 3 3 3 2 2" xfId="4129"/>
    <cellStyle name="čárky 4 3 3 3 3" xfId="2149"/>
    <cellStyle name="čárky 4 3 3 3 3 2" xfId="3589"/>
    <cellStyle name="čárky 4 3 3 3 4" xfId="2689"/>
    <cellStyle name="čárky 4 3 3 4" xfId="454"/>
    <cellStyle name="čárky 4 3 3 4 2" xfId="1894"/>
    <cellStyle name="čárky 4 3 3 4 3" xfId="3334"/>
    <cellStyle name="čárky 4 3 3 5" xfId="994"/>
    <cellStyle name="čárky 4 3 3 5 2" xfId="3874"/>
    <cellStyle name="čárky 4 3 3 6" xfId="1609"/>
    <cellStyle name="čárky 4 3 3 6 2" xfId="3049"/>
    <cellStyle name="čárky 4 3 3 7" xfId="2434"/>
    <cellStyle name="čárky 4 3 4" xfId="122"/>
    <cellStyle name="čárky 4 3 4 2" xfId="334"/>
    <cellStyle name="čárky 4 3 4 2 2" xfId="874"/>
    <cellStyle name="čárky 4 3 4 2 2 2" xfId="2314"/>
    <cellStyle name="čárky 4 3 4 2 2 3" xfId="3754"/>
    <cellStyle name="čárky 4 3 4 2 3" xfId="1414"/>
    <cellStyle name="čárky 4 3 4 2 3 2" xfId="4294"/>
    <cellStyle name="čárky 4 3 4 2 4" xfId="1774"/>
    <cellStyle name="čárky 4 3 4 2 4 2" xfId="3214"/>
    <cellStyle name="čárky 4 3 4 2 5" xfId="2854"/>
    <cellStyle name="čárky 4 3 4 3" xfId="664"/>
    <cellStyle name="čárky 4 3 4 3 2" xfId="1204"/>
    <cellStyle name="čárky 4 3 4 3 2 2" xfId="4084"/>
    <cellStyle name="čárky 4 3 4 3 3" xfId="2104"/>
    <cellStyle name="čárky 4 3 4 3 3 2" xfId="3544"/>
    <cellStyle name="čárky 4 3 4 3 4" xfId="2644"/>
    <cellStyle name="čárky 4 3 4 4" xfId="514"/>
    <cellStyle name="čárky 4 3 4 4 2" xfId="1954"/>
    <cellStyle name="čárky 4 3 4 4 3" xfId="3394"/>
    <cellStyle name="čárky 4 3 4 5" xfId="1054"/>
    <cellStyle name="čárky 4 3 4 5 2" xfId="3934"/>
    <cellStyle name="čárky 4 3 4 6" xfId="1564"/>
    <cellStyle name="čárky 4 3 4 6 2" xfId="3004"/>
    <cellStyle name="čárky 4 3 4 7" xfId="2494"/>
    <cellStyle name="čárky 4 3 5" xfId="229"/>
    <cellStyle name="čárky 4 3 5 2" xfId="769"/>
    <cellStyle name="čárky 4 3 5 2 2" xfId="2209"/>
    <cellStyle name="čárky 4 3 5 2 3" xfId="3649"/>
    <cellStyle name="čárky 4 3 5 3" xfId="1309"/>
    <cellStyle name="čárky 4 3 5 3 2" xfId="4189"/>
    <cellStyle name="čárky 4 3 5 4" xfId="1669"/>
    <cellStyle name="čárky 4 3 5 4 2" xfId="3109"/>
    <cellStyle name="čárky 4 3 5 5" xfId="2749"/>
    <cellStyle name="čárky 4 3 6" xfId="604"/>
    <cellStyle name="čárky 4 3 6 2" xfId="1144"/>
    <cellStyle name="čárky 4 3 6 2 2" xfId="4024"/>
    <cellStyle name="čárky 4 3 6 3" xfId="2044"/>
    <cellStyle name="čárky 4 3 6 3 2" xfId="3484"/>
    <cellStyle name="čárky 4 3 6 4" xfId="2584"/>
    <cellStyle name="čárky 4 3 7" xfId="409"/>
    <cellStyle name="čárky 4 3 7 2" xfId="1849"/>
    <cellStyle name="čárky 4 3 7 3" xfId="3289"/>
    <cellStyle name="čárky 4 3 8" xfId="949"/>
    <cellStyle name="čárky 4 3 8 2" xfId="3829"/>
    <cellStyle name="čárky 4 3 9" xfId="1504"/>
    <cellStyle name="čárky 4 3 9 2" xfId="2944"/>
    <cellStyle name="čárky 4 4" xfId="70"/>
    <cellStyle name="čárky 4 4 10" xfId="2399"/>
    <cellStyle name="čárky 4 4 2" xfId="102"/>
    <cellStyle name="čárky 4 4 2 2" xfId="209"/>
    <cellStyle name="čárky 4 4 2 2 2" xfId="389"/>
    <cellStyle name="čárky 4 4 2 2 2 2" xfId="929"/>
    <cellStyle name="čárky 4 4 2 2 2 2 2" xfId="2369"/>
    <cellStyle name="čárky 4 4 2 2 2 2 3" xfId="3809"/>
    <cellStyle name="čárky 4 4 2 2 2 3" xfId="1469"/>
    <cellStyle name="čárky 4 4 2 2 2 3 2" xfId="4349"/>
    <cellStyle name="čárky 4 4 2 2 2 4" xfId="1829"/>
    <cellStyle name="čárky 4 4 2 2 2 4 2" xfId="3269"/>
    <cellStyle name="čárky 4 4 2 2 2 5" xfId="2909"/>
    <cellStyle name="čárky 4 4 2 2 3" xfId="749"/>
    <cellStyle name="čárky 4 4 2 2 3 2" xfId="1289"/>
    <cellStyle name="čárky 4 4 2 2 3 2 2" xfId="4169"/>
    <cellStyle name="čárky 4 4 2 2 3 3" xfId="2189"/>
    <cellStyle name="čárky 4 4 2 2 3 3 2" xfId="3629"/>
    <cellStyle name="čárky 4 4 2 2 3 4" xfId="2729"/>
    <cellStyle name="čárky 4 4 2 2 4" xfId="569"/>
    <cellStyle name="čárky 4 4 2 2 4 2" xfId="2009"/>
    <cellStyle name="čárky 4 4 2 2 4 3" xfId="3449"/>
    <cellStyle name="čárky 4 4 2 2 5" xfId="1109"/>
    <cellStyle name="čárky 4 4 2 2 5 2" xfId="3989"/>
    <cellStyle name="čárky 4 4 2 2 6" xfId="1649"/>
    <cellStyle name="čárky 4 4 2 2 6 2" xfId="3089"/>
    <cellStyle name="čárky 4 4 2 2 7" xfId="2549"/>
    <cellStyle name="čárky 4 4 2 3" xfId="314"/>
    <cellStyle name="čárky 4 4 2 3 2" xfId="854"/>
    <cellStyle name="čárky 4 4 2 3 2 2" xfId="2294"/>
    <cellStyle name="čárky 4 4 2 3 2 3" xfId="3734"/>
    <cellStyle name="čárky 4 4 2 3 3" xfId="1394"/>
    <cellStyle name="čárky 4 4 2 3 3 2" xfId="4274"/>
    <cellStyle name="čárky 4 4 2 3 4" xfId="1754"/>
    <cellStyle name="čárky 4 4 2 3 4 2" xfId="3194"/>
    <cellStyle name="čárky 4 4 2 3 5" xfId="2834"/>
    <cellStyle name="čárky 4 4 2 4" xfId="644"/>
    <cellStyle name="čárky 4 4 2 4 2" xfId="1184"/>
    <cellStyle name="čárky 4 4 2 4 2 2" xfId="4064"/>
    <cellStyle name="čárky 4 4 2 4 3" xfId="2084"/>
    <cellStyle name="čárky 4 4 2 4 3 2" xfId="3524"/>
    <cellStyle name="čárky 4 4 2 4 4" xfId="2624"/>
    <cellStyle name="čárky 4 4 2 5" xfId="494"/>
    <cellStyle name="čárky 4 4 2 5 2" xfId="1934"/>
    <cellStyle name="čárky 4 4 2 5 3" xfId="3374"/>
    <cellStyle name="čárky 4 4 2 6" xfId="1034"/>
    <cellStyle name="čárky 4 4 2 6 2" xfId="3914"/>
    <cellStyle name="čárky 4 4 2 7" xfId="1544"/>
    <cellStyle name="čárky 4 4 2 7 2" xfId="2984"/>
    <cellStyle name="čárky 4 4 2 8" xfId="2474"/>
    <cellStyle name="čárky 4 4 3" xfId="179"/>
    <cellStyle name="čárky 4 4 3 2" xfId="284"/>
    <cellStyle name="čárky 4 4 3 2 2" xfId="824"/>
    <cellStyle name="čárky 4 4 3 2 2 2" xfId="2264"/>
    <cellStyle name="čárky 4 4 3 2 2 3" xfId="3704"/>
    <cellStyle name="čárky 4 4 3 2 3" xfId="1364"/>
    <cellStyle name="čárky 4 4 3 2 3 2" xfId="4244"/>
    <cellStyle name="čárky 4 4 3 2 4" xfId="1724"/>
    <cellStyle name="čárky 4 4 3 2 4 2" xfId="3164"/>
    <cellStyle name="čárky 4 4 3 2 5" xfId="2804"/>
    <cellStyle name="čárky 4 4 3 3" xfId="719"/>
    <cellStyle name="čárky 4 4 3 3 2" xfId="1259"/>
    <cellStyle name="čárky 4 4 3 3 2 2" xfId="4139"/>
    <cellStyle name="čárky 4 4 3 3 3" xfId="2159"/>
    <cellStyle name="čárky 4 4 3 3 3 2" xfId="3599"/>
    <cellStyle name="čárky 4 4 3 3 4" xfId="2699"/>
    <cellStyle name="čárky 4 4 3 4" xfId="464"/>
    <cellStyle name="čárky 4 4 3 4 2" xfId="1904"/>
    <cellStyle name="čárky 4 4 3 4 3" xfId="3344"/>
    <cellStyle name="čárky 4 4 3 5" xfId="1004"/>
    <cellStyle name="čárky 4 4 3 5 2" xfId="3884"/>
    <cellStyle name="čárky 4 4 3 6" xfId="1619"/>
    <cellStyle name="čárky 4 4 3 6 2" xfId="3059"/>
    <cellStyle name="čárky 4 4 3 7" xfId="2444"/>
    <cellStyle name="čárky 4 4 4" xfId="132"/>
    <cellStyle name="čárky 4 4 4 2" xfId="344"/>
    <cellStyle name="čárky 4 4 4 2 2" xfId="884"/>
    <cellStyle name="čárky 4 4 4 2 2 2" xfId="2324"/>
    <cellStyle name="čárky 4 4 4 2 2 3" xfId="3764"/>
    <cellStyle name="čárky 4 4 4 2 3" xfId="1424"/>
    <cellStyle name="čárky 4 4 4 2 3 2" xfId="4304"/>
    <cellStyle name="čárky 4 4 4 2 4" xfId="1784"/>
    <cellStyle name="čárky 4 4 4 2 4 2" xfId="3224"/>
    <cellStyle name="čárky 4 4 4 2 5" xfId="2864"/>
    <cellStyle name="čárky 4 4 4 3" xfId="674"/>
    <cellStyle name="čárky 4 4 4 3 2" xfId="1214"/>
    <cellStyle name="čárky 4 4 4 3 2 2" xfId="4094"/>
    <cellStyle name="čárky 4 4 4 3 3" xfId="2114"/>
    <cellStyle name="čárky 4 4 4 3 3 2" xfId="3554"/>
    <cellStyle name="čárky 4 4 4 3 4" xfId="2654"/>
    <cellStyle name="čárky 4 4 4 4" xfId="524"/>
    <cellStyle name="čárky 4 4 4 4 2" xfId="1964"/>
    <cellStyle name="čárky 4 4 4 4 3" xfId="3404"/>
    <cellStyle name="čárky 4 4 4 5" xfId="1064"/>
    <cellStyle name="čárky 4 4 4 5 2" xfId="3944"/>
    <cellStyle name="čárky 4 4 4 6" xfId="1574"/>
    <cellStyle name="čárky 4 4 4 6 2" xfId="3014"/>
    <cellStyle name="čárky 4 4 4 7" xfId="2504"/>
    <cellStyle name="čárky 4 4 5" xfId="239"/>
    <cellStyle name="čárky 4 4 5 2" xfId="779"/>
    <cellStyle name="čárky 4 4 5 2 2" xfId="2219"/>
    <cellStyle name="čárky 4 4 5 2 3" xfId="3659"/>
    <cellStyle name="čárky 4 4 5 3" xfId="1319"/>
    <cellStyle name="čárky 4 4 5 3 2" xfId="4199"/>
    <cellStyle name="čárky 4 4 5 4" xfId="1679"/>
    <cellStyle name="čárky 4 4 5 4 2" xfId="3119"/>
    <cellStyle name="čárky 4 4 5 5" xfId="2759"/>
    <cellStyle name="čárky 4 4 6" xfId="614"/>
    <cellStyle name="čárky 4 4 6 2" xfId="1154"/>
    <cellStyle name="čárky 4 4 6 2 2" xfId="4034"/>
    <cellStyle name="čárky 4 4 6 3" xfId="2054"/>
    <cellStyle name="čárky 4 4 6 3 2" xfId="3494"/>
    <cellStyle name="čárky 4 4 6 4" xfId="2594"/>
    <cellStyle name="čárky 4 4 7" xfId="419"/>
    <cellStyle name="čárky 4 4 7 2" xfId="1859"/>
    <cellStyle name="čárky 4 4 7 3" xfId="3299"/>
    <cellStyle name="čárky 4 4 8" xfId="959"/>
    <cellStyle name="čárky 4 4 8 2" xfId="3839"/>
    <cellStyle name="čárky 4 4 9" xfId="1514"/>
    <cellStyle name="čárky 4 4 9 2" xfId="2954"/>
    <cellStyle name="čárky 4 5" xfId="53"/>
    <cellStyle name="čárky 4 5 2" xfId="164"/>
    <cellStyle name="čárky 4 5 2 2" xfId="359"/>
    <cellStyle name="čárky 4 5 2 2 2" xfId="899"/>
    <cellStyle name="čárky 4 5 2 2 2 2" xfId="2339"/>
    <cellStyle name="čárky 4 5 2 2 2 3" xfId="3779"/>
    <cellStyle name="čárky 4 5 2 2 3" xfId="1439"/>
    <cellStyle name="čárky 4 5 2 2 3 2" xfId="4319"/>
    <cellStyle name="čárky 4 5 2 2 4" xfId="1799"/>
    <cellStyle name="čárky 4 5 2 2 4 2" xfId="3239"/>
    <cellStyle name="čárky 4 5 2 2 5" xfId="2879"/>
    <cellStyle name="čárky 4 5 2 3" xfId="704"/>
    <cellStyle name="čárky 4 5 2 3 2" xfId="1244"/>
    <cellStyle name="čárky 4 5 2 3 2 2" xfId="4124"/>
    <cellStyle name="čárky 4 5 2 3 3" xfId="2144"/>
    <cellStyle name="čárky 4 5 2 3 3 2" xfId="3584"/>
    <cellStyle name="čárky 4 5 2 3 4" xfId="2684"/>
    <cellStyle name="čárky 4 5 2 4" xfId="539"/>
    <cellStyle name="čárky 4 5 2 4 2" xfId="1979"/>
    <cellStyle name="čárky 4 5 2 4 3" xfId="3419"/>
    <cellStyle name="čárky 4 5 2 5" xfId="1079"/>
    <cellStyle name="čárky 4 5 2 5 2" xfId="3959"/>
    <cellStyle name="čárky 4 5 2 6" xfId="1604"/>
    <cellStyle name="čárky 4 5 2 6 2" xfId="3044"/>
    <cellStyle name="čárky 4 5 2 7" xfId="2519"/>
    <cellStyle name="čárky 4 5 3" xfId="269"/>
    <cellStyle name="čárky 4 5 3 2" xfId="809"/>
    <cellStyle name="čárky 4 5 3 2 2" xfId="2249"/>
    <cellStyle name="čárky 4 5 3 2 3" xfId="3689"/>
    <cellStyle name="čárky 4 5 3 3" xfId="1349"/>
    <cellStyle name="čárky 4 5 3 3 2" xfId="4229"/>
    <cellStyle name="čárky 4 5 3 4" xfId="1709"/>
    <cellStyle name="čárky 4 5 3 4 2" xfId="3149"/>
    <cellStyle name="čárky 4 5 3 5" xfId="2789"/>
    <cellStyle name="čárky 4 5 4" xfId="599"/>
    <cellStyle name="čárky 4 5 4 2" xfId="1139"/>
    <cellStyle name="čárky 4 5 4 2 2" xfId="4019"/>
    <cellStyle name="čárky 4 5 4 3" xfId="2039"/>
    <cellStyle name="čárky 4 5 4 3 2" xfId="3479"/>
    <cellStyle name="čárky 4 5 4 4" xfId="2579"/>
    <cellStyle name="čárky 4 5 5" xfId="449"/>
    <cellStyle name="čárky 4 5 5 2" xfId="1889"/>
    <cellStyle name="čárky 4 5 5 3" xfId="3329"/>
    <cellStyle name="čárky 4 5 6" xfId="989"/>
    <cellStyle name="čárky 4 5 6 2" xfId="3869"/>
    <cellStyle name="čárky 4 5 7" xfId="1499"/>
    <cellStyle name="čárky 4 5 7 2" xfId="2939"/>
    <cellStyle name="čárky 4 5 8" xfId="2429"/>
    <cellStyle name="čárky 4 6" xfId="87"/>
    <cellStyle name="čárky 4 6 2" xfId="194"/>
    <cellStyle name="čárky 4 6 2 2" xfId="374"/>
    <cellStyle name="čárky 4 6 2 2 2" xfId="914"/>
    <cellStyle name="čárky 4 6 2 2 2 2" xfId="2354"/>
    <cellStyle name="čárky 4 6 2 2 2 3" xfId="3794"/>
    <cellStyle name="čárky 4 6 2 2 3" xfId="1454"/>
    <cellStyle name="čárky 4 6 2 2 3 2" xfId="4334"/>
    <cellStyle name="čárky 4 6 2 2 4" xfId="1814"/>
    <cellStyle name="čárky 4 6 2 2 4 2" xfId="3254"/>
    <cellStyle name="čárky 4 6 2 2 5" xfId="2894"/>
    <cellStyle name="čárky 4 6 2 3" xfId="734"/>
    <cellStyle name="čárky 4 6 2 3 2" xfId="1274"/>
    <cellStyle name="čárky 4 6 2 3 2 2" xfId="4154"/>
    <cellStyle name="čárky 4 6 2 3 3" xfId="2174"/>
    <cellStyle name="čárky 4 6 2 3 3 2" xfId="3614"/>
    <cellStyle name="čárky 4 6 2 3 4" xfId="2714"/>
    <cellStyle name="čárky 4 6 2 4" xfId="554"/>
    <cellStyle name="čárky 4 6 2 4 2" xfId="1994"/>
    <cellStyle name="čárky 4 6 2 4 3" xfId="3434"/>
    <cellStyle name="čárky 4 6 2 5" xfId="1094"/>
    <cellStyle name="čárky 4 6 2 5 2" xfId="3974"/>
    <cellStyle name="čárky 4 6 2 6" xfId="1634"/>
    <cellStyle name="čárky 4 6 2 6 2" xfId="3074"/>
    <cellStyle name="čárky 4 6 2 7" xfId="2534"/>
    <cellStyle name="čárky 4 6 3" xfId="299"/>
    <cellStyle name="čárky 4 6 3 2" xfId="839"/>
    <cellStyle name="čárky 4 6 3 2 2" xfId="2279"/>
    <cellStyle name="čárky 4 6 3 2 3" xfId="3719"/>
    <cellStyle name="čárky 4 6 3 3" xfId="1379"/>
    <cellStyle name="čárky 4 6 3 3 2" xfId="4259"/>
    <cellStyle name="čárky 4 6 3 4" xfId="1739"/>
    <cellStyle name="čárky 4 6 3 4 2" xfId="3179"/>
    <cellStyle name="čárky 4 6 3 5" xfId="2819"/>
    <cellStyle name="čárky 4 6 4" xfId="629"/>
    <cellStyle name="čárky 4 6 4 2" xfId="1169"/>
    <cellStyle name="čárky 4 6 4 2 2" xfId="4049"/>
    <cellStyle name="čárky 4 6 4 3" xfId="2069"/>
    <cellStyle name="čárky 4 6 4 3 2" xfId="3509"/>
    <cellStyle name="čárky 4 6 4 4" xfId="2609"/>
    <cellStyle name="čárky 4 6 5" xfId="479"/>
    <cellStyle name="čárky 4 6 5 2" xfId="1919"/>
    <cellStyle name="čárky 4 6 5 3" xfId="3359"/>
    <cellStyle name="čárky 4 6 6" xfId="1019"/>
    <cellStyle name="čárky 4 6 6 2" xfId="3899"/>
    <cellStyle name="čárky 4 6 7" xfId="1529"/>
    <cellStyle name="čárky 4 6 7 2" xfId="2969"/>
    <cellStyle name="čárky 4 6 8" xfId="2459"/>
    <cellStyle name="čárky 4 7" xfId="147"/>
    <cellStyle name="čárky 4 7 2" xfId="254"/>
    <cellStyle name="čárky 4 7 2 2" xfId="794"/>
    <cellStyle name="čárky 4 7 2 2 2" xfId="2234"/>
    <cellStyle name="čárky 4 7 2 2 3" xfId="3674"/>
    <cellStyle name="čárky 4 7 2 3" xfId="1334"/>
    <cellStyle name="čárky 4 7 2 3 2" xfId="4214"/>
    <cellStyle name="čárky 4 7 2 4" xfId="1694"/>
    <cellStyle name="čárky 4 7 2 4 2" xfId="3134"/>
    <cellStyle name="čárky 4 7 2 5" xfId="2774"/>
    <cellStyle name="čárky 4 7 3" xfId="689"/>
    <cellStyle name="čárky 4 7 3 2" xfId="1229"/>
    <cellStyle name="čárky 4 7 3 2 2" xfId="4109"/>
    <cellStyle name="čárky 4 7 3 3" xfId="2129"/>
    <cellStyle name="čárky 4 7 3 3 2" xfId="3569"/>
    <cellStyle name="čárky 4 7 3 4" xfId="2669"/>
    <cellStyle name="čárky 4 7 4" xfId="434"/>
    <cellStyle name="čárky 4 7 4 2" xfId="1874"/>
    <cellStyle name="čárky 4 7 4 3" xfId="3314"/>
    <cellStyle name="čárky 4 7 5" xfId="974"/>
    <cellStyle name="čárky 4 7 5 2" xfId="3854"/>
    <cellStyle name="čárky 4 7 6" xfId="1589"/>
    <cellStyle name="čárky 4 7 6 2" xfId="3029"/>
    <cellStyle name="čárky 4 7 7" xfId="2414"/>
    <cellStyle name="čárky 4 8" xfId="117"/>
    <cellStyle name="čárky 4 8 2" xfId="329"/>
    <cellStyle name="čárky 4 8 2 2" xfId="869"/>
    <cellStyle name="čárky 4 8 2 2 2" xfId="2309"/>
    <cellStyle name="čárky 4 8 2 2 3" xfId="3749"/>
    <cellStyle name="čárky 4 8 2 3" xfId="1409"/>
    <cellStyle name="čárky 4 8 2 3 2" xfId="4289"/>
    <cellStyle name="čárky 4 8 2 4" xfId="1769"/>
    <cellStyle name="čárky 4 8 2 4 2" xfId="3209"/>
    <cellStyle name="čárky 4 8 2 5" xfId="2849"/>
    <cellStyle name="čárky 4 8 3" xfId="659"/>
    <cellStyle name="čárky 4 8 3 2" xfId="1199"/>
    <cellStyle name="čárky 4 8 3 2 2" xfId="4079"/>
    <cellStyle name="čárky 4 8 3 3" xfId="2099"/>
    <cellStyle name="čárky 4 8 3 3 2" xfId="3539"/>
    <cellStyle name="čárky 4 8 3 4" xfId="2639"/>
    <cellStyle name="čárky 4 8 4" xfId="509"/>
    <cellStyle name="čárky 4 8 4 2" xfId="1949"/>
    <cellStyle name="čárky 4 8 4 3" xfId="3389"/>
    <cellStyle name="čárky 4 8 5" xfId="1049"/>
    <cellStyle name="čárky 4 8 5 2" xfId="3929"/>
    <cellStyle name="čárky 4 8 6" xfId="1559"/>
    <cellStyle name="čárky 4 8 6 2" xfId="2999"/>
    <cellStyle name="čárky 4 8 7" xfId="2489"/>
    <cellStyle name="čárky 4 9" xfId="224"/>
    <cellStyle name="čárky 4 9 2" xfId="764"/>
    <cellStyle name="čárky 4 9 2 2" xfId="2204"/>
    <cellStyle name="čárky 4 9 2 3" xfId="3644"/>
    <cellStyle name="čárky 4 9 3" xfId="1304"/>
    <cellStyle name="čárky 4 9 3 2" xfId="4184"/>
    <cellStyle name="čárky 4 9 4" xfId="1664"/>
    <cellStyle name="čárky 4 9 4 2" xfId="3104"/>
    <cellStyle name="čárky 4 9 5" xfId="2744"/>
    <cellStyle name="HmotnJednPolozky" xfId="35"/>
    <cellStyle name="HmotnJednPolozky 2" xfId="36"/>
    <cellStyle name="MJPolozky" xfId="37"/>
    <cellStyle name="MJPolozky 2" xfId="38"/>
    <cellStyle name="MnozstviPolozky" xfId="39"/>
    <cellStyle name="MnozstviPolozky 2" xfId="40"/>
    <cellStyle name="NazevPolozky" xfId="41"/>
    <cellStyle name="NazevPolozky 2" xfId="42"/>
    <cellStyle name="Normální" xfId="0" builtinId="0"/>
    <cellStyle name="normální 2" xfId="6"/>
    <cellStyle name="normální 3" xfId="2"/>
    <cellStyle name="normální 3 2" xfId="16"/>
    <cellStyle name="Normální 3 3" xfId="43"/>
    <cellStyle name="Normální 4" xfId="44"/>
    <cellStyle name="Normální 5" xfId="45"/>
    <cellStyle name="Normální 6" xfId="24"/>
    <cellStyle name="Normální 6 2" xfId="80"/>
    <cellStyle name="Normální 6 3" xfId="157"/>
    <cellStyle name="normální_POL.XLS" xfId="1"/>
    <cellStyle name="normální_POL.XLS 3" xfId="15"/>
    <cellStyle name="normální_SOxxxxxx" xfId="4364"/>
    <cellStyle name="normální_SOxxxxxx 2" xfId="7"/>
    <cellStyle name="PoradCisloPolozky" xfId="46"/>
    <cellStyle name="PoradCisloPolozky 2" xfId="47"/>
    <cellStyle name="procent 2" xfId="9"/>
    <cellStyle name="procent 2 2" xfId="13"/>
    <cellStyle name="procent 3" xfId="10"/>
    <cellStyle name="procent 3 2" xfId="14"/>
    <cellStyle name="procent 3 2 2" xfId="23"/>
    <cellStyle name="procent 3 2 3" xfId="64"/>
    <cellStyle name="procent 4" xfId="8"/>
    <cellStyle name="procent 4 2" xfId="20"/>
    <cellStyle name="procent 4 3" xfId="61"/>
    <cellStyle name="Procenta 2" xfId="49"/>
    <cellStyle name="Procenta 3" xfId="50"/>
    <cellStyle name="Procenta 4" xfId="51"/>
    <cellStyle name="Procenta 5" xfId="52"/>
    <cellStyle name="Procenta 6" xfId="48"/>
    <cellStyle name="Procenta 6 2" xfId="86"/>
    <cellStyle name="Procenta 6 3" xfId="163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145"/>
  <sheetViews>
    <sheetView tabSelected="1" view="pageBreakPreview" topLeftCell="B1" zoomScaleNormal="100" zoomScaleSheetLayoutView="100" workbookViewId="0">
      <pane ySplit="10" topLeftCell="A110" activePane="bottomLeft" state="frozen"/>
      <selection pane="bottomLeft" activeCell="I122" sqref="I122:I129"/>
    </sheetView>
  </sheetViews>
  <sheetFormatPr defaultRowHeight="15" x14ac:dyDescent="0.2"/>
  <cols>
    <col min="1" max="1" width="5.140625" style="44" customWidth="1"/>
    <col min="2" max="2" width="15.7109375" style="44" bestFit="1" customWidth="1"/>
    <col min="3" max="3" width="56.7109375" style="109" customWidth="1"/>
    <col min="4" max="4" width="9.140625" style="26"/>
    <col min="5" max="6" width="9.140625" style="44"/>
    <col min="7" max="7" width="12.7109375" style="44" customWidth="1"/>
    <col min="8" max="8" width="11.7109375" style="44" customWidth="1"/>
    <col min="9" max="9" width="12.42578125" style="44" customWidth="1"/>
    <col min="10" max="10" width="11" style="44" customWidth="1"/>
    <col min="11" max="11" width="21" style="44" bestFit="1" customWidth="1"/>
    <col min="12" max="12" width="3.7109375" style="202" customWidth="1"/>
    <col min="13" max="13" width="5.42578125" style="136" bestFit="1" customWidth="1"/>
    <col min="14" max="14" width="7.7109375" style="136" bestFit="1" customWidth="1"/>
    <col min="15" max="15" width="23.85546875" style="52" bestFit="1" customWidth="1"/>
    <col min="16" max="16" width="42.7109375" style="52" customWidth="1"/>
    <col min="17" max="17" width="9" style="44" customWidth="1"/>
    <col min="18" max="16384" width="9.140625" style="44"/>
  </cols>
  <sheetData>
    <row r="1" spans="1:16" ht="21" thickTop="1" thickBot="1" x14ac:dyDescent="0.4">
      <c r="A1" s="45" t="s">
        <v>8</v>
      </c>
      <c r="B1" s="46"/>
      <c r="C1" s="47"/>
      <c r="D1" s="48"/>
      <c r="E1" s="49"/>
      <c r="F1" s="49"/>
      <c r="G1" s="49"/>
      <c r="H1" s="50" t="s">
        <v>9</v>
      </c>
      <c r="I1" s="267" t="s">
        <v>0</v>
      </c>
      <c r="J1" s="268"/>
      <c r="K1" s="51">
        <f>SUM(I11:I581,K11:K581)/2</f>
        <v>0</v>
      </c>
      <c r="L1" s="198"/>
      <c r="M1" s="135"/>
      <c r="N1" s="135"/>
    </row>
    <row r="2" spans="1:16" ht="16.5" thickTop="1" thickBot="1" x14ac:dyDescent="0.25">
      <c r="A2" s="53" t="s">
        <v>10</v>
      </c>
      <c r="B2" s="53"/>
      <c r="C2" s="54"/>
      <c r="D2" s="55"/>
      <c r="E2" s="56"/>
      <c r="F2" s="57"/>
      <c r="G2" s="58"/>
      <c r="H2" s="58"/>
      <c r="I2" s="58"/>
      <c r="J2" s="56"/>
      <c r="K2" s="59" t="s">
        <v>54</v>
      </c>
      <c r="L2" s="199"/>
      <c r="M2" s="134"/>
      <c r="N2" s="134"/>
    </row>
    <row r="3" spans="1:16" x14ac:dyDescent="0.2">
      <c r="A3" s="47" t="s">
        <v>1</v>
      </c>
      <c r="B3" s="46"/>
      <c r="C3" s="60" t="s">
        <v>55</v>
      </c>
      <c r="D3" s="61"/>
      <c r="E3" s="62"/>
      <c r="F3" s="63"/>
      <c r="G3" s="64"/>
      <c r="H3" s="64"/>
      <c r="I3" s="46" t="s">
        <v>11</v>
      </c>
      <c r="J3" s="65" t="s">
        <v>27</v>
      </c>
      <c r="K3" s="62"/>
      <c r="L3" s="200"/>
      <c r="M3" s="61"/>
      <c r="N3" s="61"/>
    </row>
    <row r="4" spans="1:16" ht="15" customHeight="1" x14ac:dyDescent="0.2">
      <c r="A4" s="47" t="s">
        <v>3</v>
      </c>
      <c r="B4" s="46"/>
      <c r="C4" s="66" t="s">
        <v>73</v>
      </c>
      <c r="D4" s="61"/>
      <c r="E4" s="62"/>
      <c r="F4" s="63"/>
      <c r="G4" s="64"/>
      <c r="H4" s="64"/>
      <c r="I4" s="47" t="s">
        <v>12</v>
      </c>
      <c r="J4" s="67" t="s">
        <v>74</v>
      </c>
      <c r="K4" s="62"/>
      <c r="L4" s="200"/>
      <c r="M4" s="61"/>
      <c r="N4" s="61"/>
    </row>
    <row r="5" spans="1:16" ht="15.75" thickBot="1" x14ac:dyDescent="0.25">
      <c r="A5" s="68" t="s">
        <v>2</v>
      </c>
      <c r="B5" s="47"/>
      <c r="C5" s="69">
        <v>41859</v>
      </c>
      <c r="D5" s="61"/>
      <c r="E5" s="62"/>
      <c r="F5" s="63"/>
      <c r="G5" s="64"/>
      <c r="H5" s="64"/>
      <c r="I5" s="46" t="s">
        <v>13</v>
      </c>
      <c r="J5" s="70"/>
      <c r="K5" s="71" t="s">
        <v>27</v>
      </c>
      <c r="L5" s="201"/>
      <c r="M5" s="71"/>
      <c r="N5" s="71"/>
    </row>
    <row r="6" spans="1:16" ht="15" customHeight="1" x14ac:dyDescent="0.2">
      <c r="A6" s="72" t="s">
        <v>14</v>
      </c>
      <c r="B6" s="73"/>
      <c r="C6" s="74"/>
      <c r="D6" s="75"/>
      <c r="E6" s="76"/>
      <c r="F6" s="77"/>
      <c r="G6" s="73"/>
      <c r="H6" s="78" t="s">
        <v>15</v>
      </c>
      <c r="I6" s="78"/>
      <c r="J6" s="78"/>
      <c r="K6" s="78"/>
      <c r="L6" s="249"/>
      <c r="M6" s="273" t="s">
        <v>304</v>
      </c>
      <c r="N6" s="269" t="s">
        <v>239</v>
      </c>
      <c r="O6" s="275" t="s">
        <v>251</v>
      </c>
      <c r="P6" s="271" t="s">
        <v>238</v>
      </c>
    </row>
    <row r="7" spans="1:16" x14ac:dyDescent="0.2">
      <c r="A7" s="79" t="s">
        <v>6</v>
      </c>
      <c r="B7" s="80" t="s">
        <v>16</v>
      </c>
      <c r="C7" s="81"/>
      <c r="D7" s="80" t="s">
        <v>17</v>
      </c>
      <c r="E7" s="82"/>
      <c r="F7" s="83" t="s">
        <v>18</v>
      </c>
      <c r="G7" s="80" t="s">
        <v>19</v>
      </c>
      <c r="H7" s="84" t="s">
        <v>20</v>
      </c>
      <c r="I7" s="85"/>
      <c r="J7" s="84" t="s">
        <v>21</v>
      </c>
      <c r="K7" s="84"/>
      <c r="L7" s="250"/>
      <c r="M7" s="274"/>
      <c r="N7" s="270"/>
      <c r="O7" s="270"/>
      <c r="P7" s="272"/>
    </row>
    <row r="8" spans="1:16" x14ac:dyDescent="0.2">
      <c r="A8" s="86" t="s">
        <v>22</v>
      </c>
      <c r="B8" s="87" t="s">
        <v>23</v>
      </c>
      <c r="C8" s="88" t="s">
        <v>24</v>
      </c>
      <c r="D8" s="87" t="s">
        <v>25</v>
      </c>
      <c r="E8" s="89" t="s">
        <v>4</v>
      </c>
      <c r="F8" s="90" t="s">
        <v>26</v>
      </c>
      <c r="G8" s="87" t="s">
        <v>26</v>
      </c>
      <c r="H8" s="91" t="s">
        <v>18</v>
      </c>
      <c r="I8" s="87" t="s">
        <v>5</v>
      </c>
      <c r="J8" s="91" t="s">
        <v>18</v>
      </c>
      <c r="K8" s="203" t="s">
        <v>5</v>
      </c>
      <c r="L8" s="251"/>
      <c r="M8" s="274"/>
      <c r="N8" s="270"/>
      <c r="O8" s="270"/>
      <c r="P8" s="272"/>
    </row>
    <row r="9" spans="1:16" s="265" customFormat="1" ht="12" thickBot="1" x14ac:dyDescent="0.25">
      <c r="A9" s="92"/>
      <c r="B9" s="93">
        <v>1</v>
      </c>
      <c r="C9" s="93">
        <v>2</v>
      </c>
      <c r="D9" s="93">
        <v>3</v>
      </c>
      <c r="E9" s="93">
        <v>4</v>
      </c>
      <c r="F9" s="94">
        <v>5</v>
      </c>
      <c r="G9" s="93">
        <v>6</v>
      </c>
      <c r="H9" s="93">
        <v>7</v>
      </c>
      <c r="I9" s="93">
        <v>8</v>
      </c>
      <c r="J9" s="94">
        <v>9</v>
      </c>
      <c r="K9" s="204">
        <v>10</v>
      </c>
      <c r="L9" s="252"/>
      <c r="M9" s="204">
        <v>12</v>
      </c>
      <c r="N9" s="235">
        <v>13</v>
      </c>
      <c r="O9" s="235">
        <v>14</v>
      </c>
      <c r="P9" s="224">
        <v>15</v>
      </c>
    </row>
    <row r="10" spans="1:16" x14ac:dyDescent="0.2">
      <c r="A10" s="165"/>
      <c r="B10" s="166"/>
      <c r="C10" s="167"/>
      <c r="D10" s="168"/>
      <c r="E10" s="166"/>
      <c r="F10" s="166"/>
      <c r="G10" s="166"/>
      <c r="H10" s="166"/>
      <c r="I10" s="166"/>
      <c r="J10" s="166"/>
      <c r="K10" s="166"/>
      <c r="L10" s="253"/>
      <c r="M10" s="257"/>
      <c r="N10" s="245"/>
      <c r="O10" s="236"/>
      <c r="P10" s="225"/>
    </row>
    <row r="11" spans="1:16" x14ac:dyDescent="0.2">
      <c r="A11" s="169" t="s">
        <v>28</v>
      </c>
      <c r="B11" s="16">
        <v>1</v>
      </c>
      <c r="C11" s="3" t="s">
        <v>7</v>
      </c>
      <c r="D11" s="1"/>
      <c r="E11" s="7"/>
      <c r="F11" s="95"/>
      <c r="G11" s="96"/>
      <c r="H11" s="97"/>
      <c r="I11" s="139"/>
      <c r="J11" s="170"/>
      <c r="K11" s="205"/>
      <c r="L11" s="254"/>
      <c r="M11" s="258"/>
      <c r="N11" s="218"/>
      <c r="O11" s="237"/>
      <c r="P11" s="226"/>
    </row>
    <row r="12" spans="1:16" ht="22.5" x14ac:dyDescent="0.2">
      <c r="A12" s="171">
        <v>1</v>
      </c>
      <c r="B12" s="23">
        <v>113106123</v>
      </c>
      <c r="C12" s="10" t="s">
        <v>77</v>
      </c>
      <c r="D12" s="172" t="s">
        <v>60</v>
      </c>
      <c r="E12" s="141">
        <v>2.09</v>
      </c>
      <c r="F12" s="172"/>
      <c r="G12" s="139"/>
      <c r="H12" s="173"/>
      <c r="I12" s="142"/>
      <c r="J12" s="170"/>
      <c r="K12" s="206">
        <f t="shared" ref="K12:K24" si="0">E12*J12</f>
        <v>0</v>
      </c>
      <c r="L12" s="254"/>
      <c r="M12" s="212"/>
      <c r="N12" s="219" t="s">
        <v>236</v>
      </c>
      <c r="O12" s="13" t="s">
        <v>257</v>
      </c>
      <c r="P12" s="227" t="s">
        <v>256</v>
      </c>
    </row>
    <row r="13" spans="1:16" ht="22.5" x14ac:dyDescent="0.2">
      <c r="A13" s="171">
        <f>A12+1</f>
        <v>2</v>
      </c>
      <c r="B13" s="24">
        <v>113106121</v>
      </c>
      <c r="C13" s="10" t="s">
        <v>109</v>
      </c>
      <c r="D13" s="172" t="s">
        <v>60</v>
      </c>
      <c r="E13" s="141">
        <f>46*0.25</f>
        <v>11.5</v>
      </c>
      <c r="F13" s="172"/>
      <c r="G13" s="139"/>
      <c r="H13" s="173"/>
      <c r="I13" s="142"/>
      <c r="J13" s="170"/>
      <c r="K13" s="206">
        <f t="shared" si="0"/>
        <v>0</v>
      </c>
      <c r="L13" s="254"/>
      <c r="M13" s="212"/>
      <c r="N13" s="219" t="s">
        <v>236</v>
      </c>
      <c r="O13" s="13" t="s">
        <v>257</v>
      </c>
      <c r="P13" s="227" t="s">
        <v>255</v>
      </c>
    </row>
    <row r="14" spans="1:16" ht="22.5" x14ac:dyDescent="0.2">
      <c r="A14" s="171">
        <f t="shared" ref="A14:A26" si="1">A13+1</f>
        <v>3</v>
      </c>
      <c r="B14" s="23">
        <v>122202502</v>
      </c>
      <c r="C14" s="10" t="s">
        <v>72</v>
      </c>
      <c r="D14" s="172" t="s">
        <v>68</v>
      </c>
      <c r="E14" s="141">
        <f>228.833+15.1</f>
        <v>243.93299999999999</v>
      </c>
      <c r="F14" s="172"/>
      <c r="G14" s="139"/>
      <c r="H14" s="173"/>
      <c r="I14" s="142"/>
      <c r="J14" s="170"/>
      <c r="K14" s="206">
        <f t="shared" si="0"/>
        <v>0</v>
      </c>
      <c r="L14" s="254"/>
      <c r="M14" s="212"/>
      <c r="N14" s="219" t="s">
        <v>236</v>
      </c>
      <c r="O14" s="13" t="s">
        <v>257</v>
      </c>
      <c r="P14" s="228" t="s">
        <v>307</v>
      </c>
    </row>
    <row r="15" spans="1:16" ht="22.5" x14ac:dyDescent="0.2">
      <c r="A15" s="171">
        <f t="shared" si="1"/>
        <v>4</v>
      </c>
      <c r="B15" s="174">
        <v>121101103</v>
      </c>
      <c r="C15" s="143" t="s">
        <v>78</v>
      </c>
      <c r="D15" s="172" t="s">
        <v>68</v>
      </c>
      <c r="E15" s="141">
        <f>15.386*0.1</f>
        <v>1.5386</v>
      </c>
      <c r="F15" s="172"/>
      <c r="G15" s="139"/>
      <c r="H15" s="173"/>
      <c r="I15" s="142"/>
      <c r="J15" s="170"/>
      <c r="K15" s="206">
        <f t="shared" si="0"/>
        <v>0</v>
      </c>
      <c r="L15" s="254"/>
      <c r="M15" s="212"/>
      <c r="N15" s="219" t="s">
        <v>236</v>
      </c>
      <c r="O15" s="13" t="s">
        <v>257</v>
      </c>
      <c r="P15" s="227" t="s">
        <v>233</v>
      </c>
    </row>
    <row r="16" spans="1:16" ht="22.5" x14ac:dyDescent="0.2">
      <c r="A16" s="171">
        <f t="shared" si="1"/>
        <v>5</v>
      </c>
      <c r="B16" s="174">
        <v>182301121</v>
      </c>
      <c r="C16" s="143" t="s">
        <v>79</v>
      </c>
      <c r="D16" s="172" t="s">
        <v>68</v>
      </c>
      <c r="E16" s="141">
        <f>13.442*0.1</f>
        <v>1.3442000000000001</v>
      </c>
      <c r="F16" s="172"/>
      <c r="G16" s="139"/>
      <c r="H16" s="173"/>
      <c r="I16" s="142"/>
      <c r="J16" s="170"/>
      <c r="K16" s="206">
        <f t="shared" si="0"/>
        <v>0</v>
      </c>
      <c r="L16" s="254"/>
      <c r="M16" s="212"/>
      <c r="N16" s="219" t="s">
        <v>236</v>
      </c>
      <c r="O16" s="13" t="s">
        <v>257</v>
      </c>
      <c r="P16" s="227" t="s">
        <v>234</v>
      </c>
    </row>
    <row r="17" spans="1:16" ht="22.5" x14ac:dyDescent="0.2">
      <c r="A17" s="171">
        <f t="shared" si="1"/>
        <v>6</v>
      </c>
      <c r="B17" s="174">
        <v>132201101</v>
      </c>
      <c r="C17" s="143" t="s">
        <v>80</v>
      </c>
      <c r="D17" s="172" t="s">
        <v>68</v>
      </c>
      <c r="E17" s="141">
        <f>1.5*3.2*0.6</f>
        <v>2.8800000000000003</v>
      </c>
      <c r="F17" s="172"/>
      <c r="G17" s="139"/>
      <c r="H17" s="173"/>
      <c r="I17" s="142"/>
      <c r="J17" s="170"/>
      <c r="K17" s="206">
        <f t="shared" si="0"/>
        <v>0</v>
      </c>
      <c r="L17" s="254"/>
      <c r="M17" s="212"/>
      <c r="N17" s="219" t="s">
        <v>236</v>
      </c>
      <c r="O17" s="13" t="s">
        <v>257</v>
      </c>
      <c r="P17" s="228" t="s">
        <v>259</v>
      </c>
    </row>
    <row r="18" spans="1:16" s="20" customFormat="1" ht="45" x14ac:dyDescent="0.2">
      <c r="A18" s="171">
        <f t="shared" si="1"/>
        <v>7</v>
      </c>
      <c r="B18" s="174">
        <v>174101101</v>
      </c>
      <c r="C18" s="143" t="s">
        <v>106</v>
      </c>
      <c r="D18" s="172" t="s">
        <v>68</v>
      </c>
      <c r="E18" s="141">
        <f>87.957+10+1.54</f>
        <v>99.497</v>
      </c>
      <c r="F18" s="175">
        <v>2.0350000000000001</v>
      </c>
      <c r="G18" s="139">
        <f t="shared" ref="G18:G19" si="2">(E18*F18)</f>
        <v>202.47639500000002</v>
      </c>
      <c r="H18" s="176"/>
      <c r="I18" s="142"/>
      <c r="J18" s="170"/>
      <c r="K18" s="206">
        <f t="shared" si="0"/>
        <v>0</v>
      </c>
      <c r="L18" s="254"/>
      <c r="M18" s="212"/>
      <c r="N18" s="219" t="s">
        <v>236</v>
      </c>
      <c r="O18" s="13" t="s">
        <v>257</v>
      </c>
      <c r="P18" s="228" t="s">
        <v>254</v>
      </c>
    </row>
    <row r="19" spans="1:16" s="130" customFormat="1" ht="22.5" x14ac:dyDescent="0.2">
      <c r="A19" s="171">
        <f t="shared" si="1"/>
        <v>8</v>
      </c>
      <c r="B19" s="174">
        <v>119001421</v>
      </c>
      <c r="C19" s="143" t="s">
        <v>232</v>
      </c>
      <c r="D19" s="172" t="s">
        <v>66</v>
      </c>
      <c r="E19" s="141">
        <f>20.636+43.025+41.797</f>
        <v>105.458</v>
      </c>
      <c r="F19" s="175">
        <v>3.6903999999999999E-2</v>
      </c>
      <c r="G19" s="139">
        <f t="shared" si="2"/>
        <v>3.8918220319999999</v>
      </c>
      <c r="H19" s="176"/>
      <c r="I19" s="144"/>
      <c r="J19" s="170"/>
      <c r="K19" s="206">
        <f t="shared" si="0"/>
        <v>0</v>
      </c>
      <c r="L19" s="254"/>
      <c r="M19" s="212"/>
      <c r="N19" s="219" t="s">
        <v>236</v>
      </c>
      <c r="O19" s="13" t="s">
        <v>257</v>
      </c>
      <c r="P19" s="229" t="s">
        <v>253</v>
      </c>
    </row>
    <row r="20" spans="1:16" s="130" customFormat="1" ht="22.5" x14ac:dyDescent="0.2">
      <c r="A20" s="171">
        <f t="shared" si="1"/>
        <v>9</v>
      </c>
      <c r="B20" s="174">
        <v>180405113</v>
      </c>
      <c r="C20" s="145" t="s">
        <v>186</v>
      </c>
      <c r="D20" s="172" t="s">
        <v>60</v>
      </c>
      <c r="E20" s="141">
        <v>6</v>
      </c>
      <c r="F20" s="175"/>
      <c r="G20" s="139"/>
      <c r="H20" s="176"/>
      <c r="I20" s="142"/>
      <c r="J20" s="170"/>
      <c r="K20" s="206">
        <f t="shared" si="0"/>
        <v>0</v>
      </c>
      <c r="L20" s="254"/>
      <c r="M20" s="212"/>
      <c r="N20" s="219" t="s">
        <v>236</v>
      </c>
      <c r="O20" s="13" t="s">
        <v>257</v>
      </c>
      <c r="P20" s="229" t="s">
        <v>187</v>
      </c>
    </row>
    <row r="21" spans="1:16" s="130" customFormat="1" ht="14.25" x14ac:dyDescent="0.2">
      <c r="A21" s="171">
        <f t="shared" si="1"/>
        <v>10</v>
      </c>
      <c r="B21" s="177" t="s">
        <v>204</v>
      </c>
      <c r="C21" s="143" t="s">
        <v>206</v>
      </c>
      <c r="D21" s="172" t="s">
        <v>205</v>
      </c>
      <c r="E21" s="131">
        <f>E22/40</f>
        <v>4.7996749999999997</v>
      </c>
      <c r="F21" s="141">
        <v>1E-3</v>
      </c>
      <c r="G21" s="139">
        <f>(E21*F21)</f>
        <v>4.7996749999999998E-3</v>
      </c>
      <c r="H21" s="132"/>
      <c r="I21" s="144"/>
      <c r="J21" s="170"/>
      <c r="K21" s="206">
        <f t="shared" si="0"/>
        <v>0</v>
      </c>
      <c r="L21" s="254"/>
      <c r="M21" s="212"/>
      <c r="N21" s="219" t="s">
        <v>236</v>
      </c>
      <c r="O21" s="13" t="s">
        <v>258</v>
      </c>
      <c r="P21" s="229" t="s">
        <v>207</v>
      </c>
    </row>
    <row r="22" spans="1:16" s="130" customFormat="1" ht="22.5" x14ac:dyDescent="0.2">
      <c r="A22" s="171">
        <f t="shared" si="1"/>
        <v>11</v>
      </c>
      <c r="B22" s="178">
        <v>183405211</v>
      </c>
      <c r="C22" s="143" t="s">
        <v>201</v>
      </c>
      <c r="D22" s="172" t="s">
        <v>60</v>
      </c>
      <c r="E22" s="141">
        <v>191.98699999999999</v>
      </c>
      <c r="F22" s="141">
        <v>3.5620000000000001E-3</v>
      </c>
      <c r="G22" s="139">
        <f t="shared" ref="G22" si="3">(E22*F22)</f>
        <v>0.68385769399999996</v>
      </c>
      <c r="H22" s="132"/>
      <c r="I22" s="144"/>
      <c r="J22" s="170"/>
      <c r="K22" s="206">
        <f t="shared" si="0"/>
        <v>0</v>
      </c>
      <c r="L22" s="254"/>
      <c r="M22" s="212"/>
      <c r="N22" s="219" t="s">
        <v>236</v>
      </c>
      <c r="O22" s="13" t="s">
        <v>257</v>
      </c>
      <c r="P22" s="230" t="s">
        <v>88</v>
      </c>
    </row>
    <row r="23" spans="1:16" s="130" customFormat="1" ht="22.5" x14ac:dyDescent="0.2">
      <c r="A23" s="171">
        <f t="shared" si="1"/>
        <v>12</v>
      </c>
      <c r="B23" s="178">
        <v>185803112</v>
      </c>
      <c r="C23" s="143" t="s">
        <v>202</v>
      </c>
      <c r="D23" s="172" t="s">
        <v>60</v>
      </c>
      <c r="E23" s="141">
        <f>E22*3</f>
        <v>575.96100000000001</v>
      </c>
      <c r="F23" s="141"/>
      <c r="G23" s="139"/>
      <c r="H23" s="132"/>
      <c r="I23" s="144"/>
      <c r="J23" s="170"/>
      <c r="K23" s="206">
        <f t="shared" si="0"/>
        <v>0</v>
      </c>
      <c r="L23" s="254"/>
      <c r="M23" s="212"/>
      <c r="N23" s="219" t="s">
        <v>236</v>
      </c>
      <c r="O23" s="13" t="s">
        <v>257</v>
      </c>
      <c r="P23" s="229" t="s">
        <v>208</v>
      </c>
    </row>
    <row r="24" spans="1:16" s="130" customFormat="1" ht="22.5" x14ac:dyDescent="0.2">
      <c r="A24" s="171">
        <f t="shared" si="1"/>
        <v>13</v>
      </c>
      <c r="B24" s="178">
        <v>185804312</v>
      </c>
      <c r="C24" s="143" t="s">
        <v>203</v>
      </c>
      <c r="D24" s="172" t="s">
        <v>68</v>
      </c>
      <c r="E24" s="141">
        <f>E22*0.48</f>
        <v>92.153759999999991</v>
      </c>
      <c r="F24" s="141"/>
      <c r="G24" s="139"/>
      <c r="H24" s="132"/>
      <c r="I24" s="144"/>
      <c r="J24" s="170"/>
      <c r="K24" s="206">
        <f t="shared" si="0"/>
        <v>0</v>
      </c>
      <c r="L24" s="254"/>
      <c r="M24" s="212"/>
      <c r="N24" s="219" t="s">
        <v>236</v>
      </c>
      <c r="O24" s="13" t="s">
        <v>257</v>
      </c>
      <c r="P24" s="229" t="s">
        <v>209</v>
      </c>
    </row>
    <row r="25" spans="1:16" s="130" customFormat="1" ht="22.5" x14ac:dyDescent="0.2">
      <c r="A25" s="171">
        <f t="shared" si="1"/>
        <v>14</v>
      </c>
      <c r="B25" s="178">
        <v>185851121</v>
      </c>
      <c r="C25" s="143" t="s">
        <v>210</v>
      </c>
      <c r="D25" s="172" t="s">
        <v>68</v>
      </c>
      <c r="E25" s="141">
        <f>E22*0.48</f>
        <v>92.153759999999991</v>
      </c>
      <c r="F25" s="141"/>
      <c r="G25" s="139"/>
      <c r="H25" s="132"/>
      <c r="I25" s="144"/>
      <c r="J25" s="170"/>
      <c r="K25" s="206">
        <f t="shared" ref="K22:K26" si="4">(E25*J25)</f>
        <v>0</v>
      </c>
      <c r="L25" s="254"/>
      <c r="M25" s="212"/>
      <c r="N25" s="219" t="s">
        <v>236</v>
      </c>
      <c r="O25" s="13" t="s">
        <v>257</v>
      </c>
      <c r="P25" s="229" t="s">
        <v>212</v>
      </c>
    </row>
    <row r="26" spans="1:16" s="130" customFormat="1" ht="22.5" x14ac:dyDescent="0.2">
      <c r="A26" s="171">
        <f t="shared" si="1"/>
        <v>15</v>
      </c>
      <c r="B26" s="178">
        <v>185851129</v>
      </c>
      <c r="C26" s="143" t="s">
        <v>211</v>
      </c>
      <c r="D26" s="172" t="s">
        <v>68</v>
      </c>
      <c r="E26" s="141">
        <f>E25*6</f>
        <v>552.92255999999998</v>
      </c>
      <c r="F26" s="146"/>
      <c r="G26" s="139"/>
      <c r="H26" s="147"/>
      <c r="I26" s="144"/>
      <c r="J26" s="170"/>
      <c r="K26" s="206">
        <f t="shared" si="4"/>
        <v>0</v>
      </c>
      <c r="L26" s="254"/>
      <c r="M26" s="212"/>
      <c r="N26" s="219" t="s">
        <v>236</v>
      </c>
      <c r="O26" s="13" t="s">
        <v>257</v>
      </c>
      <c r="P26" s="229" t="s">
        <v>252</v>
      </c>
    </row>
    <row r="27" spans="1:16" x14ac:dyDescent="0.2">
      <c r="A27" s="171"/>
      <c r="B27" s="172"/>
      <c r="C27" s="143"/>
      <c r="D27" s="172"/>
      <c r="E27" s="140"/>
      <c r="F27" s="172"/>
      <c r="G27" s="148"/>
      <c r="H27" s="173"/>
      <c r="I27" s="139"/>
      <c r="J27" s="170"/>
      <c r="K27" s="206"/>
      <c r="L27" s="254"/>
      <c r="M27" s="212"/>
      <c r="N27" s="219"/>
      <c r="O27" s="238"/>
      <c r="P27" s="227"/>
    </row>
    <row r="28" spans="1:16" x14ac:dyDescent="0.2">
      <c r="A28" s="179" t="s">
        <v>29</v>
      </c>
      <c r="B28" s="15" t="s">
        <v>30</v>
      </c>
      <c r="C28" s="4" t="str">
        <f>C11</f>
        <v xml:space="preserve">Zemní práce </v>
      </c>
      <c r="D28" s="2"/>
      <c r="E28" s="8"/>
      <c r="F28" s="98"/>
      <c r="G28" s="99">
        <f>SUM(G12:G27)</f>
        <v>207.05687440100002</v>
      </c>
      <c r="H28" s="100"/>
      <c r="I28" s="101">
        <f>SUM(I12:I27)</f>
        <v>0</v>
      </c>
      <c r="J28" s="102"/>
      <c r="K28" s="207">
        <f>SUM(K12:K27)</f>
        <v>0</v>
      </c>
      <c r="L28" s="255"/>
      <c r="M28" s="213"/>
      <c r="N28" s="220"/>
      <c r="O28" s="241"/>
      <c r="P28" s="231"/>
    </row>
    <row r="29" spans="1:16" ht="15" hidden="1" customHeight="1" x14ac:dyDescent="0.2">
      <c r="A29" s="169" t="s">
        <v>28</v>
      </c>
      <c r="B29" s="16" t="s">
        <v>31</v>
      </c>
      <c r="C29" s="3" t="s">
        <v>32</v>
      </c>
      <c r="D29" s="1"/>
      <c r="E29" s="7"/>
      <c r="F29" s="95"/>
      <c r="G29" s="96"/>
      <c r="H29" s="97"/>
      <c r="I29" s="103"/>
      <c r="J29" s="97"/>
      <c r="K29" s="208"/>
      <c r="L29" s="254"/>
      <c r="M29" s="214"/>
      <c r="N29" s="221"/>
      <c r="O29" s="238"/>
      <c r="P29" s="227"/>
    </row>
    <row r="30" spans="1:16" ht="15" hidden="1" customHeight="1" x14ac:dyDescent="0.2">
      <c r="A30" s="171">
        <v>3</v>
      </c>
      <c r="B30" s="172"/>
      <c r="C30" s="143"/>
      <c r="D30" s="172"/>
      <c r="E30" s="140"/>
      <c r="F30" s="172"/>
      <c r="G30" s="148">
        <f>E30*F30</f>
        <v>0</v>
      </c>
      <c r="H30" s="173"/>
      <c r="I30" s="149">
        <f>E30*H30</f>
        <v>0</v>
      </c>
      <c r="J30" s="180"/>
      <c r="K30" s="209">
        <f>E30*J30</f>
        <v>0</v>
      </c>
      <c r="L30" s="254"/>
      <c r="M30" s="215"/>
      <c r="N30" s="222"/>
      <c r="O30" s="238"/>
      <c r="P30" s="227"/>
    </row>
    <row r="31" spans="1:16" ht="15" hidden="1" customHeight="1" x14ac:dyDescent="0.2">
      <c r="A31" s="171">
        <v>4</v>
      </c>
      <c r="B31" s="172"/>
      <c r="C31" s="143"/>
      <c r="D31" s="172"/>
      <c r="E31" s="140"/>
      <c r="F31" s="172"/>
      <c r="G31" s="148">
        <f>E31*F31</f>
        <v>0</v>
      </c>
      <c r="H31" s="173"/>
      <c r="I31" s="149">
        <f>E31*H31</f>
        <v>0</v>
      </c>
      <c r="J31" s="180"/>
      <c r="K31" s="209">
        <f>E31*J31</f>
        <v>0</v>
      </c>
      <c r="L31" s="254"/>
      <c r="M31" s="215"/>
      <c r="N31" s="222"/>
      <c r="O31" s="238"/>
      <c r="P31" s="227" t="s">
        <v>89</v>
      </c>
    </row>
    <row r="32" spans="1:16" ht="15" hidden="1" customHeight="1" x14ac:dyDescent="0.2">
      <c r="A32" s="171"/>
      <c r="B32" s="172"/>
      <c r="C32" s="143"/>
      <c r="D32" s="172"/>
      <c r="E32" s="140"/>
      <c r="F32" s="172"/>
      <c r="G32" s="148"/>
      <c r="H32" s="173"/>
      <c r="I32" s="149"/>
      <c r="J32" s="180"/>
      <c r="K32" s="209"/>
      <c r="L32" s="254"/>
      <c r="M32" s="215"/>
      <c r="N32" s="222"/>
      <c r="O32" s="238"/>
      <c r="P32" s="227" t="s">
        <v>90</v>
      </c>
    </row>
    <row r="33" spans="1:16" ht="15" hidden="1" customHeight="1" x14ac:dyDescent="0.2">
      <c r="A33" s="179" t="s">
        <v>29</v>
      </c>
      <c r="B33" s="15" t="s">
        <v>33</v>
      </c>
      <c r="C33" s="4" t="str">
        <f>C29</f>
        <v>Základy</v>
      </c>
      <c r="D33" s="2"/>
      <c r="E33" s="8"/>
      <c r="F33" s="98"/>
      <c r="G33" s="99">
        <f>SUM(G30:G31)</f>
        <v>0</v>
      </c>
      <c r="H33" s="100"/>
      <c r="I33" s="101">
        <f>SUM(I30:I31)</f>
        <v>0</v>
      </c>
      <c r="J33" s="102"/>
      <c r="K33" s="207">
        <f>SUM(K30:K31)</f>
        <v>0</v>
      </c>
      <c r="L33" s="254"/>
      <c r="M33" s="216"/>
      <c r="N33" s="223"/>
      <c r="O33" s="238"/>
      <c r="P33" s="227" t="s">
        <v>90</v>
      </c>
    </row>
    <row r="34" spans="1:16" x14ac:dyDescent="0.2">
      <c r="A34" s="169" t="s">
        <v>28</v>
      </c>
      <c r="B34" s="21">
        <v>3</v>
      </c>
      <c r="C34" s="3" t="s">
        <v>35</v>
      </c>
      <c r="D34" s="1"/>
      <c r="E34" s="7"/>
      <c r="F34" s="95"/>
      <c r="G34" s="96"/>
      <c r="H34" s="97"/>
      <c r="I34" s="139"/>
      <c r="J34" s="97"/>
      <c r="K34" s="208"/>
      <c r="L34" s="254"/>
      <c r="M34" s="214"/>
      <c r="N34" s="221"/>
      <c r="O34" s="238"/>
      <c r="P34" s="227"/>
    </row>
    <row r="35" spans="1:16" ht="22.5" x14ac:dyDescent="0.2">
      <c r="A35" s="171">
        <f>A18+1</f>
        <v>8</v>
      </c>
      <c r="B35" s="174">
        <v>767165114</v>
      </c>
      <c r="C35" s="11" t="s">
        <v>61</v>
      </c>
      <c r="D35" s="172" t="s">
        <v>66</v>
      </c>
      <c r="E35" s="141">
        <v>13.458</v>
      </c>
      <c r="F35" s="175">
        <v>1.47E-4</v>
      </c>
      <c r="G35" s="139">
        <f>E35*F35</f>
        <v>1.9783259999999999E-3</v>
      </c>
      <c r="H35" s="173"/>
      <c r="I35" s="142"/>
      <c r="J35" s="170"/>
      <c r="K35" s="206">
        <f>E35*J35</f>
        <v>0</v>
      </c>
      <c r="L35" s="254"/>
      <c r="M35" s="212"/>
      <c r="N35" s="219" t="s">
        <v>236</v>
      </c>
      <c r="O35" s="13" t="s">
        <v>257</v>
      </c>
      <c r="P35" s="227" t="s">
        <v>89</v>
      </c>
    </row>
    <row r="36" spans="1:16" ht="22.5" x14ac:dyDescent="0.2">
      <c r="A36" s="171">
        <f>A35+1</f>
        <v>9</v>
      </c>
      <c r="B36" s="174" t="s">
        <v>96</v>
      </c>
      <c r="C36" s="11" t="s">
        <v>150</v>
      </c>
      <c r="D36" s="172" t="s">
        <v>69</v>
      </c>
      <c r="E36" s="141">
        <v>1</v>
      </c>
      <c r="F36" s="175">
        <v>0.45800000000000002</v>
      </c>
      <c r="G36" s="139">
        <f>E36*F36</f>
        <v>0.45800000000000002</v>
      </c>
      <c r="H36" s="170"/>
      <c r="I36" s="142"/>
      <c r="J36" s="180"/>
      <c r="K36" s="206">
        <f t="shared" ref="K36:K45" si="5">E36*J36</f>
        <v>0</v>
      </c>
      <c r="L36" s="254"/>
      <c r="M36" s="212"/>
      <c r="N36" s="219" t="s">
        <v>260</v>
      </c>
      <c r="O36" s="239" t="s">
        <v>261</v>
      </c>
      <c r="P36" s="227" t="s">
        <v>90</v>
      </c>
    </row>
    <row r="37" spans="1:16" ht="33.75" x14ac:dyDescent="0.2">
      <c r="A37" s="171">
        <f t="shared" ref="A37:A45" si="6">A36+1</f>
        <v>10</v>
      </c>
      <c r="B37" s="174">
        <v>783121154</v>
      </c>
      <c r="C37" s="12" t="s">
        <v>62</v>
      </c>
      <c r="D37" s="172" t="s">
        <v>60</v>
      </c>
      <c r="E37" s="141">
        <v>14.49</v>
      </c>
      <c r="F37" s="175">
        <v>7.2199999999999999E-4</v>
      </c>
      <c r="G37" s="139">
        <f t="shared" ref="G37:G45" si="7">E37*F37</f>
        <v>1.046178E-2</v>
      </c>
      <c r="H37" s="173"/>
      <c r="I37" s="142"/>
      <c r="J37" s="170"/>
      <c r="K37" s="206">
        <f t="shared" si="5"/>
        <v>0</v>
      </c>
      <c r="L37" s="254"/>
      <c r="M37" s="212"/>
      <c r="N37" s="219" t="s">
        <v>236</v>
      </c>
      <c r="O37" s="261" t="s">
        <v>262</v>
      </c>
      <c r="P37" s="227" t="s">
        <v>90</v>
      </c>
    </row>
    <row r="38" spans="1:16" ht="33.75" x14ac:dyDescent="0.2">
      <c r="A38" s="171">
        <f t="shared" si="6"/>
        <v>11</v>
      </c>
      <c r="B38" s="174">
        <v>789226132</v>
      </c>
      <c r="C38" s="13" t="s">
        <v>63</v>
      </c>
      <c r="D38" s="172" t="s">
        <v>60</v>
      </c>
      <c r="E38" s="141">
        <v>14.49</v>
      </c>
      <c r="F38" s="175"/>
      <c r="G38" s="139"/>
      <c r="H38" s="173"/>
      <c r="I38" s="142"/>
      <c r="J38" s="170"/>
      <c r="K38" s="206">
        <f t="shared" si="5"/>
        <v>0</v>
      </c>
      <c r="L38" s="254"/>
      <c r="M38" s="212"/>
      <c r="N38" s="219" t="s">
        <v>236</v>
      </c>
      <c r="O38" s="261" t="s">
        <v>262</v>
      </c>
      <c r="P38" s="227" t="s">
        <v>90</v>
      </c>
    </row>
    <row r="39" spans="1:16" ht="33.75" x14ac:dyDescent="0.2">
      <c r="A39" s="171">
        <f t="shared" si="6"/>
        <v>12</v>
      </c>
      <c r="B39" s="174" t="s">
        <v>97</v>
      </c>
      <c r="C39" s="12" t="s">
        <v>64</v>
      </c>
      <c r="D39" s="172" t="s">
        <v>60</v>
      </c>
      <c r="E39" s="141">
        <v>14.49</v>
      </c>
      <c r="F39" s="175">
        <v>1.274E-3</v>
      </c>
      <c r="G39" s="139">
        <f t="shared" si="7"/>
        <v>1.8460259999999999E-2</v>
      </c>
      <c r="H39" s="173"/>
      <c r="I39" s="142"/>
      <c r="J39" s="170"/>
      <c r="K39" s="206">
        <f t="shared" si="5"/>
        <v>0</v>
      </c>
      <c r="L39" s="254"/>
      <c r="M39" s="212"/>
      <c r="N39" s="219" t="s">
        <v>260</v>
      </c>
      <c r="O39" s="261" t="s">
        <v>262</v>
      </c>
      <c r="P39" s="227" t="s">
        <v>90</v>
      </c>
    </row>
    <row r="40" spans="1:16" s="20" customFormat="1" ht="14.25" x14ac:dyDescent="0.2">
      <c r="A40" s="171">
        <f t="shared" si="6"/>
        <v>13</v>
      </c>
      <c r="B40" s="174">
        <v>592133000</v>
      </c>
      <c r="C40" s="138" t="s">
        <v>197</v>
      </c>
      <c r="D40" s="172" t="s">
        <v>67</v>
      </c>
      <c r="E40" s="141">
        <v>3</v>
      </c>
      <c r="F40" s="175">
        <v>0.112</v>
      </c>
      <c r="G40" s="139">
        <f>E40*F40</f>
        <v>0.33600000000000002</v>
      </c>
      <c r="H40" s="175"/>
      <c r="I40" s="142"/>
      <c r="J40" s="170"/>
      <c r="K40" s="206">
        <f t="shared" si="5"/>
        <v>0</v>
      </c>
      <c r="L40" s="254"/>
      <c r="M40" s="212"/>
      <c r="N40" s="219" t="s">
        <v>236</v>
      </c>
      <c r="O40" s="13" t="s">
        <v>258</v>
      </c>
      <c r="P40" s="227" t="s">
        <v>198</v>
      </c>
    </row>
    <row r="41" spans="1:16" ht="33.75" x14ac:dyDescent="0.2">
      <c r="A41" s="171">
        <f t="shared" si="6"/>
        <v>14</v>
      </c>
      <c r="B41" s="174">
        <v>345321616</v>
      </c>
      <c r="C41" s="138" t="s">
        <v>65</v>
      </c>
      <c r="D41" s="172" t="s">
        <v>68</v>
      </c>
      <c r="E41" s="141">
        <v>4.2690000000000001</v>
      </c>
      <c r="F41" s="175">
        <v>2.4533109999999998</v>
      </c>
      <c r="G41" s="139">
        <f t="shared" si="7"/>
        <v>10.473184658999999</v>
      </c>
      <c r="H41" s="173"/>
      <c r="I41" s="142"/>
      <c r="J41" s="170"/>
      <c r="K41" s="206">
        <f t="shared" si="5"/>
        <v>0</v>
      </c>
      <c r="L41" s="254"/>
      <c r="M41" s="212"/>
      <c r="N41" s="219" t="s">
        <v>236</v>
      </c>
      <c r="O41" s="261" t="s">
        <v>262</v>
      </c>
      <c r="P41" s="227" t="s">
        <v>182</v>
      </c>
    </row>
    <row r="42" spans="1:16" ht="33.75" x14ac:dyDescent="0.2">
      <c r="A42" s="171">
        <f t="shared" si="6"/>
        <v>15</v>
      </c>
      <c r="B42" s="150">
        <v>345351101</v>
      </c>
      <c r="C42" s="151" t="s">
        <v>155</v>
      </c>
      <c r="D42" s="152" t="s">
        <v>60</v>
      </c>
      <c r="E42" s="141">
        <v>5.8005000000000004</v>
      </c>
      <c r="F42" s="175">
        <v>9.4499999999999998E-4</v>
      </c>
      <c r="G42" s="139">
        <f t="shared" si="7"/>
        <v>5.4814725E-3</v>
      </c>
      <c r="H42" s="173"/>
      <c r="I42" s="142"/>
      <c r="J42" s="170"/>
      <c r="K42" s="206">
        <f t="shared" si="5"/>
        <v>0</v>
      </c>
      <c r="L42" s="254"/>
      <c r="M42" s="212"/>
      <c r="N42" s="219" t="s">
        <v>236</v>
      </c>
      <c r="O42" s="261" t="s">
        <v>262</v>
      </c>
      <c r="P42" s="227" t="s">
        <v>181</v>
      </c>
    </row>
    <row r="43" spans="1:16" ht="33.75" x14ac:dyDescent="0.2">
      <c r="A43" s="171">
        <f t="shared" si="6"/>
        <v>16</v>
      </c>
      <c r="B43" s="150">
        <v>345351102</v>
      </c>
      <c r="C43" s="151" t="s">
        <v>156</v>
      </c>
      <c r="D43" s="152" t="s">
        <v>60</v>
      </c>
      <c r="E43" s="141">
        <v>5.8005000000000004</v>
      </c>
      <c r="F43" s="175"/>
      <c r="G43" s="139"/>
      <c r="H43" s="173"/>
      <c r="I43" s="142"/>
      <c r="J43" s="170"/>
      <c r="K43" s="206">
        <f t="shared" si="5"/>
        <v>0</v>
      </c>
      <c r="L43" s="254"/>
      <c r="M43" s="212"/>
      <c r="N43" s="219" t="s">
        <v>236</v>
      </c>
      <c r="O43" s="261" t="s">
        <v>262</v>
      </c>
      <c r="P43" s="227" t="s">
        <v>181</v>
      </c>
    </row>
    <row r="44" spans="1:16" ht="33.75" x14ac:dyDescent="0.2">
      <c r="A44" s="171">
        <f t="shared" si="6"/>
        <v>17</v>
      </c>
      <c r="B44" s="181">
        <v>711161307</v>
      </c>
      <c r="C44" s="133" t="s">
        <v>230</v>
      </c>
      <c r="D44" s="182" t="s">
        <v>60</v>
      </c>
      <c r="E44" s="153">
        <v>30</v>
      </c>
      <c r="F44" s="183">
        <v>6.8599999999999998E-4</v>
      </c>
      <c r="G44" s="139">
        <f t="shared" si="7"/>
        <v>2.0580000000000001E-2</v>
      </c>
      <c r="H44" s="183"/>
      <c r="I44" s="142"/>
      <c r="J44" s="184"/>
      <c r="K44" s="206">
        <f t="shared" si="5"/>
        <v>0</v>
      </c>
      <c r="L44" s="254"/>
      <c r="M44" s="212"/>
      <c r="N44" s="219" t="s">
        <v>236</v>
      </c>
      <c r="O44" s="261" t="s">
        <v>262</v>
      </c>
      <c r="P44" s="230" t="s">
        <v>231</v>
      </c>
    </row>
    <row r="45" spans="1:16" ht="33.75" x14ac:dyDescent="0.2">
      <c r="A45" s="171">
        <f t="shared" si="6"/>
        <v>18</v>
      </c>
      <c r="B45" s="174" t="s">
        <v>98</v>
      </c>
      <c r="C45" s="138" t="s">
        <v>242</v>
      </c>
      <c r="D45" s="172" t="s">
        <v>66</v>
      </c>
      <c r="E45" s="154">
        <v>20</v>
      </c>
      <c r="F45" s="175">
        <v>0.05</v>
      </c>
      <c r="G45" s="139">
        <f t="shared" si="7"/>
        <v>1</v>
      </c>
      <c r="H45" s="175"/>
      <c r="I45" s="142"/>
      <c r="J45" s="170"/>
      <c r="K45" s="206">
        <f t="shared" si="5"/>
        <v>0</v>
      </c>
      <c r="L45" s="254"/>
      <c r="M45" s="212"/>
      <c r="N45" s="219" t="s">
        <v>260</v>
      </c>
      <c r="O45" s="261" t="s">
        <v>262</v>
      </c>
      <c r="P45" s="264" t="s">
        <v>263</v>
      </c>
    </row>
    <row r="46" spans="1:16" x14ac:dyDescent="0.2">
      <c r="A46" s="171"/>
      <c r="B46" s="172"/>
      <c r="C46" s="143"/>
      <c r="D46" s="172"/>
      <c r="E46" s="140"/>
      <c r="F46" s="172"/>
      <c r="G46" s="148"/>
      <c r="H46" s="173"/>
      <c r="I46" s="139"/>
      <c r="J46" s="180"/>
      <c r="K46" s="209"/>
      <c r="L46" s="254"/>
      <c r="M46" s="212"/>
      <c r="N46" s="219"/>
      <c r="O46" s="238"/>
      <c r="P46" s="227"/>
    </row>
    <row r="47" spans="1:16" x14ac:dyDescent="0.2">
      <c r="A47" s="179" t="s">
        <v>29</v>
      </c>
      <c r="B47" s="15" t="s">
        <v>34</v>
      </c>
      <c r="C47" s="4" t="str">
        <f>C34</f>
        <v>Svislé konstrukce</v>
      </c>
      <c r="D47" s="2"/>
      <c r="E47" s="8"/>
      <c r="F47" s="98"/>
      <c r="G47" s="104">
        <f>SUM(G35:G46)</f>
        <v>12.324146497499999</v>
      </c>
      <c r="H47" s="100"/>
      <c r="I47" s="101">
        <f>SUM(I35:I46)</f>
        <v>0</v>
      </c>
      <c r="J47" s="102"/>
      <c r="K47" s="207">
        <f>SUM(K35:K46)</f>
        <v>0</v>
      </c>
      <c r="L47" s="255"/>
      <c r="M47" s="213"/>
      <c r="N47" s="220"/>
      <c r="O47" s="241"/>
      <c r="P47" s="231"/>
    </row>
    <row r="48" spans="1:16" x14ac:dyDescent="0.2">
      <c r="A48" s="169" t="s">
        <v>28</v>
      </c>
      <c r="B48" s="16" t="s">
        <v>36</v>
      </c>
      <c r="C48" s="3" t="s">
        <v>38</v>
      </c>
      <c r="D48" s="1"/>
      <c r="E48" s="7"/>
      <c r="F48" s="95"/>
      <c r="G48" s="96"/>
      <c r="H48" s="97"/>
      <c r="I48" s="103"/>
      <c r="J48" s="97"/>
      <c r="K48" s="208"/>
      <c r="L48" s="254"/>
      <c r="M48" s="214"/>
      <c r="N48" s="221"/>
      <c r="O48" s="238"/>
      <c r="P48" s="227"/>
    </row>
    <row r="49" spans="1:21" ht="56.25" x14ac:dyDescent="0.2">
      <c r="A49" s="171">
        <f>A45+1</f>
        <v>19</v>
      </c>
      <c r="B49" s="174">
        <v>451315114</v>
      </c>
      <c r="C49" s="155" t="s">
        <v>59</v>
      </c>
      <c r="D49" s="172" t="s">
        <v>60</v>
      </c>
      <c r="E49" s="141">
        <v>13.15</v>
      </c>
      <c r="F49" s="175">
        <v>0.22797600000000001</v>
      </c>
      <c r="G49" s="139">
        <f>E49*F49</f>
        <v>2.9978844000000002</v>
      </c>
      <c r="H49" s="173"/>
      <c r="I49" s="142"/>
      <c r="J49" s="170"/>
      <c r="K49" s="206">
        <f>E49*J49</f>
        <v>0</v>
      </c>
      <c r="L49" s="254"/>
      <c r="M49" s="212"/>
      <c r="N49" s="219" t="s">
        <v>236</v>
      </c>
      <c r="O49" s="239" t="s">
        <v>262</v>
      </c>
      <c r="P49" s="228" t="s">
        <v>297</v>
      </c>
    </row>
    <row r="50" spans="1:21" ht="33.75" x14ac:dyDescent="0.2">
      <c r="A50" s="171">
        <f>A49+1</f>
        <v>20</v>
      </c>
      <c r="B50" s="150">
        <v>434351141</v>
      </c>
      <c r="C50" s="156" t="s">
        <v>157</v>
      </c>
      <c r="D50" s="152" t="s">
        <v>60</v>
      </c>
      <c r="E50" s="141">
        <v>14.18</v>
      </c>
      <c r="F50" s="175">
        <v>6.5849999999999997E-3</v>
      </c>
      <c r="G50" s="139"/>
      <c r="H50" s="173"/>
      <c r="I50" s="142"/>
      <c r="J50" s="170"/>
      <c r="K50" s="206">
        <f t="shared" ref="K50:K55" si="8">E50*J50</f>
        <v>0</v>
      </c>
      <c r="L50" s="254"/>
      <c r="M50" s="212"/>
      <c r="N50" s="219" t="s">
        <v>236</v>
      </c>
      <c r="O50" s="239" t="s">
        <v>262</v>
      </c>
      <c r="P50" s="228" t="s">
        <v>290</v>
      </c>
      <c r="R50" s="110"/>
      <c r="S50" s="111"/>
      <c r="T50" s="112"/>
      <c r="U50" s="113"/>
    </row>
    <row r="51" spans="1:21" ht="33.75" x14ac:dyDescent="0.2">
      <c r="A51" s="171">
        <f>A50+1</f>
        <v>21</v>
      </c>
      <c r="B51" s="150">
        <v>434351142</v>
      </c>
      <c r="C51" s="156" t="s">
        <v>158</v>
      </c>
      <c r="D51" s="152" t="s">
        <v>60</v>
      </c>
      <c r="E51" s="141">
        <v>14.18</v>
      </c>
      <c r="F51" s="175"/>
      <c r="G51" s="139"/>
      <c r="H51" s="173"/>
      <c r="I51" s="142"/>
      <c r="J51" s="170"/>
      <c r="K51" s="206">
        <f t="shared" si="8"/>
        <v>0</v>
      </c>
      <c r="L51" s="254"/>
      <c r="M51" s="212"/>
      <c r="N51" s="219" t="s">
        <v>236</v>
      </c>
      <c r="O51" s="239" t="s">
        <v>262</v>
      </c>
      <c r="P51" s="227" t="s">
        <v>212</v>
      </c>
      <c r="R51" s="110"/>
      <c r="S51" s="111"/>
      <c r="T51" s="112"/>
      <c r="U51" s="113"/>
    </row>
    <row r="52" spans="1:21" ht="22.5" x14ac:dyDescent="0.2">
      <c r="A52" s="171">
        <f>A51+1</f>
        <v>22</v>
      </c>
      <c r="B52" s="150">
        <v>772231302</v>
      </c>
      <c r="C52" s="143" t="s">
        <v>191</v>
      </c>
      <c r="D52" s="172" t="s">
        <v>66</v>
      </c>
      <c r="E52" s="141">
        <f>8*5.684+2*2</f>
        <v>49.472000000000001</v>
      </c>
      <c r="F52" s="175">
        <v>4.24E-2</v>
      </c>
      <c r="G52" s="139">
        <f>E52*F52</f>
        <v>2.0976128000000003</v>
      </c>
      <c r="H52" s="170"/>
      <c r="I52" s="142"/>
      <c r="J52" s="170"/>
      <c r="K52" s="206">
        <f t="shared" si="8"/>
        <v>0</v>
      </c>
      <c r="L52" s="254"/>
      <c r="M52" s="212"/>
      <c r="N52" s="219" t="s">
        <v>236</v>
      </c>
      <c r="O52" s="13" t="s">
        <v>257</v>
      </c>
      <c r="P52" s="228" t="s">
        <v>294</v>
      </c>
    </row>
    <row r="53" spans="1:21" x14ac:dyDescent="0.2">
      <c r="A53" s="171">
        <f>A52+1</f>
        <v>23</v>
      </c>
      <c r="B53" s="150" t="s">
        <v>192</v>
      </c>
      <c r="C53" s="143" t="s">
        <v>222</v>
      </c>
      <c r="D53" s="172" t="s">
        <v>66</v>
      </c>
      <c r="E53" s="141">
        <v>22.736000000000001</v>
      </c>
      <c r="F53" s="175">
        <v>2.9000000000000001E-2</v>
      </c>
      <c r="G53" s="139">
        <f>E53*F53</f>
        <v>0.65934400000000004</v>
      </c>
      <c r="H53" s="170"/>
      <c r="I53" s="142"/>
      <c r="J53" s="170"/>
      <c r="K53" s="206">
        <f t="shared" si="8"/>
        <v>0</v>
      </c>
      <c r="L53" s="254"/>
      <c r="M53" s="212"/>
      <c r="N53" s="219" t="s">
        <v>260</v>
      </c>
      <c r="O53" s="13" t="s">
        <v>258</v>
      </c>
      <c r="P53" s="227" t="s">
        <v>291</v>
      </c>
    </row>
    <row r="54" spans="1:21" x14ac:dyDescent="0.2">
      <c r="A54" s="171">
        <f t="shared" ref="A54:A55" si="9">A53+1</f>
        <v>24</v>
      </c>
      <c r="B54" s="150" t="s">
        <v>192</v>
      </c>
      <c r="C54" s="143" t="s">
        <v>223</v>
      </c>
      <c r="D54" s="172" t="s">
        <v>66</v>
      </c>
      <c r="E54" s="141">
        <v>2</v>
      </c>
      <c r="F54" s="175">
        <v>2.9000000000000001E-2</v>
      </c>
      <c r="G54" s="139">
        <f>E54*F54</f>
        <v>5.8000000000000003E-2</v>
      </c>
      <c r="H54" s="170"/>
      <c r="I54" s="142"/>
      <c r="J54" s="170"/>
      <c r="K54" s="206">
        <f t="shared" si="8"/>
        <v>0</v>
      </c>
      <c r="L54" s="254"/>
      <c r="M54" s="212"/>
      <c r="N54" s="219" t="s">
        <v>260</v>
      </c>
      <c r="O54" s="13" t="s">
        <v>258</v>
      </c>
      <c r="P54" s="227" t="s">
        <v>292</v>
      </c>
    </row>
    <row r="55" spans="1:21" x14ac:dyDescent="0.2">
      <c r="A55" s="171">
        <f t="shared" si="9"/>
        <v>25</v>
      </c>
      <c r="B55" s="157">
        <v>583866320</v>
      </c>
      <c r="C55" s="143" t="s">
        <v>224</v>
      </c>
      <c r="D55" s="172" t="s">
        <v>66</v>
      </c>
      <c r="E55" s="141">
        <v>24.74</v>
      </c>
      <c r="F55" s="175">
        <v>1.4E-2</v>
      </c>
      <c r="G55" s="139">
        <f>E55*F55</f>
        <v>0.34636</v>
      </c>
      <c r="H55" s="170"/>
      <c r="I55" s="142"/>
      <c r="J55" s="170"/>
      <c r="K55" s="206">
        <f t="shared" si="8"/>
        <v>0</v>
      </c>
      <c r="L55" s="254"/>
      <c r="M55" s="212"/>
      <c r="N55" s="219" t="s">
        <v>236</v>
      </c>
      <c r="O55" s="13" t="s">
        <v>258</v>
      </c>
      <c r="P55" s="227" t="s">
        <v>293</v>
      </c>
    </row>
    <row r="56" spans="1:21" x14ac:dyDescent="0.2">
      <c r="A56" s="171"/>
      <c r="B56" s="157"/>
      <c r="C56" s="143"/>
      <c r="D56" s="172"/>
      <c r="E56" s="140"/>
      <c r="F56" s="172"/>
      <c r="G56" s="139"/>
      <c r="H56" s="170"/>
      <c r="I56" s="142"/>
      <c r="J56" s="170"/>
      <c r="K56" s="206"/>
      <c r="L56" s="254"/>
      <c r="M56" s="212"/>
      <c r="N56" s="219"/>
      <c r="O56" s="238"/>
      <c r="P56" s="227"/>
    </row>
    <row r="57" spans="1:21" x14ac:dyDescent="0.2">
      <c r="A57" s="179" t="s">
        <v>29</v>
      </c>
      <c r="B57" s="15" t="s">
        <v>37</v>
      </c>
      <c r="C57" s="4" t="str">
        <f>C48</f>
        <v>Vodorovné konstrukce</v>
      </c>
      <c r="D57" s="2"/>
      <c r="E57" s="8"/>
      <c r="F57" s="98"/>
      <c r="G57" s="99">
        <f>SUM(G49:G56)</f>
        <v>6.1592012</v>
      </c>
      <c r="H57" s="100"/>
      <c r="I57" s="101">
        <f>SUM(I49:I56)</f>
        <v>0</v>
      </c>
      <c r="J57" s="102"/>
      <c r="K57" s="207">
        <f>SUM(K49:K56)</f>
        <v>0</v>
      </c>
      <c r="L57" s="255"/>
      <c r="M57" s="213"/>
      <c r="N57" s="220"/>
      <c r="O57" s="241"/>
      <c r="P57" s="231"/>
    </row>
    <row r="58" spans="1:21" x14ac:dyDescent="0.2">
      <c r="A58" s="185" t="s">
        <v>28</v>
      </c>
      <c r="B58" s="22">
        <v>5</v>
      </c>
      <c r="C58" s="5" t="s">
        <v>40</v>
      </c>
      <c r="D58" s="6"/>
      <c r="E58" s="9"/>
      <c r="F58" s="95"/>
      <c r="G58" s="96"/>
      <c r="H58" s="97"/>
      <c r="I58" s="158"/>
      <c r="J58" s="97"/>
      <c r="K58" s="208"/>
      <c r="L58" s="254"/>
      <c r="M58" s="214"/>
      <c r="N58" s="221"/>
      <c r="O58" s="238"/>
      <c r="P58" s="227"/>
    </row>
    <row r="59" spans="1:21" ht="22.5" x14ac:dyDescent="0.2">
      <c r="A59" s="171">
        <f>A55+1</f>
        <v>26</v>
      </c>
      <c r="B59" s="25">
        <v>596211122</v>
      </c>
      <c r="C59" s="11" t="s">
        <v>58</v>
      </c>
      <c r="D59" s="172" t="s">
        <v>60</v>
      </c>
      <c r="E59" s="141">
        <f>244.8791*1.05</f>
        <v>257.12305500000002</v>
      </c>
      <c r="F59" s="175">
        <v>8.4250000000000005E-2</v>
      </c>
      <c r="G59" s="139">
        <f t="shared" ref="G59:G65" si="10">E59*F59</f>
        <v>21.662617383750003</v>
      </c>
      <c r="H59" s="170"/>
      <c r="I59" s="142"/>
      <c r="J59" s="170"/>
      <c r="K59" s="206">
        <f>E59*J59</f>
        <v>0</v>
      </c>
      <c r="L59" s="254"/>
      <c r="M59" s="212"/>
      <c r="N59" s="219" t="s">
        <v>236</v>
      </c>
      <c r="O59" s="13" t="s">
        <v>257</v>
      </c>
      <c r="P59" s="228" t="s">
        <v>221</v>
      </c>
    </row>
    <row r="60" spans="1:21" ht="22.5" x14ac:dyDescent="0.2">
      <c r="A60" s="171">
        <f>A59+1</f>
        <v>27</v>
      </c>
      <c r="B60" s="174">
        <v>451561111</v>
      </c>
      <c r="C60" s="11" t="s">
        <v>113</v>
      </c>
      <c r="D60" s="172" t="s">
        <v>60</v>
      </c>
      <c r="E60" s="141">
        <f>E59</f>
        <v>257.12305500000002</v>
      </c>
      <c r="F60" s="175">
        <v>0.20266000000000001</v>
      </c>
      <c r="G60" s="139">
        <f t="shared" si="10"/>
        <v>52.108558326300006</v>
      </c>
      <c r="H60" s="170"/>
      <c r="I60" s="142"/>
      <c r="J60" s="170"/>
      <c r="K60" s="206">
        <f t="shared" ref="K60:K68" si="11">E60*J60</f>
        <v>0</v>
      </c>
      <c r="L60" s="254"/>
      <c r="M60" s="212"/>
      <c r="N60" s="219" t="s">
        <v>236</v>
      </c>
      <c r="O60" s="13" t="s">
        <v>257</v>
      </c>
      <c r="P60" s="227" t="s">
        <v>217</v>
      </c>
    </row>
    <row r="61" spans="1:21" ht="22.5" x14ac:dyDescent="0.2">
      <c r="A61" s="171">
        <f t="shared" ref="A61:A68" si="12">A60+1</f>
        <v>28</v>
      </c>
      <c r="B61" s="174" t="s">
        <v>110</v>
      </c>
      <c r="C61" s="11" t="s">
        <v>57</v>
      </c>
      <c r="D61" s="172" t="s">
        <v>60</v>
      </c>
      <c r="E61" s="141">
        <f>5*E59</f>
        <v>1285.6152750000001</v>
      </c>
      <c r="F61" s="175">
        <v>0.02</v>
      </c>
      <c r="G61" s="139">
        <f t="shared" si="10"/>
        <v>25.712305500000003</v>
      </c>
      <c r="H61" s="170"/>
      <c r="I61" s="142"/>
      <c r="J61" s="170"/>
      <c r="K61" s="206">
        <f t="shared" si="11"/>
        <v>0</v>
      </c>
      <c r="L61" s="254"/>
      <c r="M61" s="212"/>
      <c r="N61" s="219" t="s">
        <v>260</v>
      </c>
      <c r="O61" s="13" t="s">
        <v>257</v>
      </c>
      <c r="P61" s="227" t="s">
        <v>218</v>
      </c>
    </row>
    <row r="62" spans="1:21" ht="22.5" x14ac:dyDescent="0.2">
      <c r="A62" s="171">
        <f t="shared" si="12"/>
        <v>29</v>
      </c>
      <c r="B62" s="174">
        <v>592453080</v>
      </c>
      <c r="C62" s="11" t="s">
        <v>111</v>
      </c>
      <c r="D62" s="172" t="s">
        <v>60</v>
      </c>
      <c r="E62" s="141">
        <f>E59-E63-80*0.95</f>
        <v>176.55605500000001</v>
      </c>
      <c r="F62" s="175">
        <v>0.13100000000000001</v>
      </c>
      <c r="G62" s="139">
        <f t="shared" si="10"/>
        <v>23.128843205000003</v>
      </c>
      <c r="H62" s="170"/>
      <c r="I62" s="142"/>
      <c r="J62" s="170"/>
      <c r="K62" s="206">
        <f t="shared" si="11"/>
        <v>0</v>
      </c>
      <c r="L62" s="254"/>
      <c r="M62" s="212"/>
      <c r="N62" s="219" t="s">
        <v>236</v>
      </c>
      <c r="O62" s="13" t="s">
        <v>258</v>
      </c>
      <c r="P62" s="228" t="s">
        <v>240</v>
      </c>
    </row>
    <row r="63" spans="1:21" x14ac:dyDescent="0.2">
      <c r="A63" s="171">
        <f t="shared" si="12"/>
        <v>30</v>
      </c>
      <c r="B63" s="174">
        <v>592452670</v>
      </c>
      <c r="C63" s="10" t="s">
        <v>112</v>
      </c>
      <c r="D63" s="172" t="s">
        <v>60</v>
      </c>
      <c r="E63" s="141">
        <v>4.5670000000000002</v>
      </c>
      <c r="F63" s="175">
        <v>0.13100000000000001</v>
      </c>
      <c r="G63" s="139">
        <f t="shared" si="10"/>
        <v>0.59827700000000006</v>
      </c>
      <c r="H63" s="170"/>
      <c r="I63" s="142"/>
      <c r="J63" s="170"/>
      <c r="K63" s="206">
        <f t="shared" si="11"/>
        <v>0</v>
      </c>
      <c r="L63" s="254"/>
      <c r="M63" s="212"/>
      <c r="N63" s="219" t="s">
        <v>236</v>
      </c>
      <c r="O63" s="13" t="s">
        <v>258</v>
      </c>
      <c r="P63" s="227" t="s">
        <v>301</v>
      </c>
    </row>
    <row r="64" spans="1:21" x14ac:dyDescent="0.2">
      <c r="A64" s="171">
        <f t="shared" si="12"/>
        <v>31</v>
      </c>
      <c r="B64" s="174" t="s">
        <v>115</v>
      </c>
      <c r="C64" s="11" t="s">
        <v>70</v>
      </c>
      <c r="D64" s="172" t="s">
        <v>67</v>
      </c>
      <c r="E64" s="141">
        <v>79</v>
      </c>
      <c r="F64" s="175">
        <v>0.17899999999999999</v>
      </c>
      <c r="G64" s="139">
        <f t="shared" si="10"/>
        <v>14.141</v>
      </c>
      <c r="H64" s="170"/>
      <c r="I64" s="142"/>
      <c r="J64" s="170"/>
      <c r="K64" s="206">
        <f t="shared" si="11"/>
        <v>0</v>
      </c>
      <c r="L64" s="254"/>
      <c r="M64" s="212"/>
      <c r="N64" s="219" t="s">
        <v>260</v>
      </c>
      <c r="O64" s="13" t="s">
        <v>258</v>
      </c>
      <c r="P64" s="227" t="s">
        <v>220</v>
      </c>
    </row>
    <row r="65" spans="1:16" x14ac:dyDescent="0.2">
      <c r="A65" s="171">
        <f t="shared" si="12"/>
        <v>32</v>
      </c>
      <c r="B65" s="174" t="s">
        <v>114</v>
      </c>
      <c r="C65" s="10" t="s">
        <v>76</v>
      </c>
      <c r="D65" s="172" t="s">
        <v>67</v>
      </c>
      <c r="E65" s="141">
        <v>1</v>
      </c>
      <c r="F65" s="175">
        <v>0.17899999999999999</v>
      </c>
      <c r="G65" s="139">
        <f t="shared" si="10"/>
        <v>0.17899999999999999</v>
      </c>
      <c r="H65" s="170"/>
      <c r="I65" s="142"/>
      <c r="J65" s="180"/>
      <c r="K65" s="206">
        <f t="shared" si="11"/>
        <v>0</v>
      </c>
      <c r="L65" s="254"/>
      <c r="M65" s="212"/>
      <c r="N65" s="219" t="s">
        <v>260</v>
      </c>
      <c r="O65" s="13" t="s">
        <v>258</v>
      </c>
      <c r="P65" s="227" t="s">
        <v>219</v>
      </c>
    </row>
    <row r="66" spans="1:16" ht="22.5" x14ac:dyDescent="0.2">
      <c r="A66" s="171">
        <f t="shared" si="12"/>
        <v>33</v>
      </c>
      <c r="B66" s="174" t="s">
        <v>102</v>
      </c>
      <c r="C66" s="138" t="s">
        <v>225</v>
      </c>
      <c r="D66" s="172" t="s">
        <v>66</v>
      </c>
      <c r="E66" s="141">
        <v>88</v>
      </c>
      <c r="F66" s="175"/>
      <c r="G66" s="139"/>
      <c r="H66" s="170"/>
      <c r="I66" s="142"/>
      <c r="J66" s="170"/>
      <c r="K66" s="206">
        <f t="shared" si="11"/>
        <v>0</v>
      </c>
      <c r="L66" s="254"/>
      <c r="M66" s="212"/>
      <c r="N66" s="219" t="s">
        <v>260</v>
      </c>
      <c r="O66" s="238"/>
      <c r="P66" s="227" t="s">
        <v>298</v>
      </c>
    </row>
    <row r="67" spans="1:16" ht="22.5" x14ac:dyDescent="0.2">
      <c r="A67" s="171">
        <f t="shared" si="12"/>
        <v>34</v>
      </c>
      <c r="B67" s="174">
        <v>596411111</v>
      </c>
      <c r="C67" s="138" t="s">
        <v>120</v>
      </c>
      <c r="D67" s="172" t="s">
        <v>60</v>
      </c>
      <c r="E67" s="141">
        <v>4.5</v>
      </c>
      <c r="F67" s="175">
        <v>8.0030000000000004E-2</v>
      </c>
      <c r="G67" s="139"/>
      <c r="H67" s="170"/>
      <c r="I67" s="142"/>
      <c r="J67" s="170"/>
      <c r="K67" s="206">
        <f t="shared" si="11"/>
        <v>0</v>
      </c>
      <c r="L67" s="254"/>
      <c r="M67" s="212"/>
      <c r="N67" s="219" t="s">
        <v>236</v>
      </c>
      <c r="O67" s="13" t="s">
        <v>257</v>
      </c>
      <c r="P67" s="227" t="s">
        <v>302</v>
      </c>
    </row>
    <row r="68" spans="1:16" x14ac:dyDescent="0.2">
      <c r="A68" s="171">
        <f t="shared" si="12"/>
        <v>35</v>
      </c>
      <c r="B68" s="174" t="s">
        <v>103</v>
      </c>
      <c r="C68" s="138" t="s">
        <v>226</v>
      </c>
      <c r="D68" s="172" t="s">
        <v>121</v>
      </c>
      <c r="E68" s="141">
        <v>8</v>
      </c>
      <c r="F68" s="175">
        <v>0.04</v>
      </c>
      <c r="G68" s="139"/>
      <c r="H68" s="170"/>
      <c r="I68" s="142"/>
      <c r="J68" s="170"/>
      <c r="K68" s="206">
        <f t="shared" si="11"/>
        <v>0</v>
      </c>
      <c r="L68" s="254"/>
      <c r="M68" s="212"/>
      <c r="N68" s="219" t="s">
        <v>260</v>
      </c>
      <c r="O68" s="13" t="s">
        <v>258</v>
      </c>
      <c r="P68" s="227" t="s">
        <v>212</v>
      </c>
    </row>
    <row r="69" spans="1:16" x14ac:dyDescent="0.2">
      <c r="A69" s="171"/>
      <c r="B69" s="174"/>
      <c r="C69" s="143"/>
      <c r="D69" s="172"/>
      <c r="E69" s="141"/>
      <c r="F69" s="175"/>
      <c r="G69" s="148"/>
      <c r="H69" s="170"/>
      <c r="I69" s="139"/>
      <c r="J69" s="180"/>
      <c r="K69" s="206"/>
      <c r="L69" s="254"/>
      <c r="M69" s="212"/>
      <c r="N69" s="219"/>
      <c r="O69" s="238"/>
      <c r="P69" s="227"/>
    </row>
    <row r="70" spans="1:16" x14ac:dyDescent="0.2">
      <c r="A70" s="179" t="s">
        <v>29</v>
      </c>
      <c r="B70" s="15" t="s">
        <v>39</v>
      </c>
      <c r="C70" s="4" t="str">
        <f>C58</f>
        <v>Komunikace</v>
      </c>
      <c r="D70" s="2"/>
      <c r="E70" s="8"/>
      <c r="F70" s="98"/>
      <c r="G70" s="104">
        <f>SUM(G59:G69)</f>
        <v>137.53060141505</v>
      </c>
      <c r="H70" s="100"/>
      <c r="I70" s="101">
        <f>SUM(I59:I69)</f>
        <v>0</v>
      </c>
      <c r="J70" s="102"/>
      <c r="K70" s="207">
        <f>SUM(K59:K69)</f>
        <v>0</v>
      </c>
      <c r="L70" s="255"/>
      <c r="M70" s="213"/>
      <c r="N70" s="220"/>
      <c r="O70" s="241"/>
      <c r="P70" s="231"/>
    </row>
    <row r="71" spans="1:16" ht="15" hidden="1" customHeight="1" x14ac:dyDescent="0.2">
      <c r="A71" s="169" t="s">
        <v>28</v>
      </c>
      <c r="B71" s="16" t="s">
        <v>42</v>
      </c>
      <c r="C71" s="3" t="s">
        <v>41</v>
      </c>
      <c r="D71" s="1"/>
      <c r="E71" s="7"/>
      <c r="F71" s="95"/>
      <c r="G71" s="96"/>
      <c r="H71" s="97"/>
      <c r="I71" s="103"/>
      <c r="J71" s="97"/>
      <c r="K71" s="208"/>
      <c r="L71" s="254"/>
      <c r="M71" s="214"/>
      <c r="N71" s="221"/>
      <c r="O71" s="238"/>
      <c r="P71" s="227"/>
    </row>
    <row r="72" spans="1:16" ht="15" hidden="1" customHeight="1" x14ac:dyDescent="0.2">
      <c r="A72" s="186"/>
      <c r="B72" s="17"/>
      <c r="C72" s="143"/>
      <c r="D72" s="172"/>
      <c r="E72" s="14"/>
      <c r="F72" s="105"/>
      <c r="G72" s="106"/>
      <c r="H72" s="107"/>
      <c r="I72" s="108"/>
      <c r="J72" s="107"/>
      <c r="K72" s="210"/>
      <c r="L72" s="254"/>
      <c r="M72" s="214"/>
      <c r="N72" s="221"/>
      <c r="O72" s="238"/>
      <c r="P72" s="227"/>
    </row>
    <row r="73" spans="1:16" ht="15" hidden="1" customHeight="1" x14ac:dyDescent="0.2">
      <c r="A73" s="186"/>
      <c r="B73" s="17"/>
      <c r="C73" s="143"/>
      <c r="D73" s="172"/>
      <c r="E73" s="14"/>
      <c r="F73" s="105"/>
      <c r="G73" s="106"/>
      <c r="H73" s="107"/>
      <c r="I73" s="108"/>
      <c r="J73" s="107"/>
      <c r="K73" s="210"/>
      <c r="L73" s="254"/>
      <c r="M73" s="214"/>
      <c r="N73" s="221"/>
      <c r="O73" s="238"/>
      <c r="P73" s="227" t="s">
        <v>91</v>
      </c>
    </row>
    <row r="74" spans="1:16" ht="15" hidden="1" customHeight="1" x14ac:dyDescent="0.2">
      <c r="A74" s="186"/>
      <c r="B74" s="17"/>
      <c r="C74" s="143"/>
      <c r="D74" s="172"/>
      <c r="E74" s="14"/>
      <c r="F74" s="105"/>
      <c r="G74" s="106"/>
      <c r="H74" s="107"/>
      <c r="I74" s="108"/>
      <c r="J74" s="107"/>
      <c r="K74" s="210"/>
      <c r="L74" s="254"/>
      <c r="M74" s="214"/>
      <c r="N74" s="221"/>
      <c r="O74" s="238"/>
      <c r="P74" s="227"/>
    </row>
    <row r="75" spans="1:16" ht="15" hidden="1" customHeight="1" x14ac:dyDescent="0.2">
      <c r="A75" s="171">
        <v>11</v>
      </c>
      <c r="B75" s="172"/>
      <c r="C75" s="143"/>
      <c r="D75" s="172"/>
      <c r="E75" s="140"/>
      <c r="F75" s="172"/>
      <c r="G75" s="148">
        <f>E75*F75</f>
        <v>0</v>
      </c>
      <c r="H75" s="173"/>
      <c r="I75" s="149">
        <f>E75*H75</f>
        <v>0</v>
      </c>
      <c r="J75" s="180"/>
      <c r="K75" s="209">
        <f>E75*J75</f>
        <v>0</v>
      </c>
      <c r="L75" s="254"/>
      <c r="M75" s="215"/>
      <c r="N75" s="222"/>
      <c r="O75" s="237"/>
      <c r="P75" s="226"/>
    </row>
    <row r="76" spans="1:16" ht="15" hidden="1" customHeight="1" x14ac:dyDescent="0.2">
      <c r="A76" s="171">
        <v>12</v>
      </c>
      <c r="B76" s="172"/>
      <c r="C76" s="143"/>
      <c r="D76" s="172"/>
      <c r="E76" s="140"/>
      <c r="F76" s="172"/>
      <c r="G76" s="148">
        <f>E76*F76</f>
        <v>0</v>
      </c>
      <c r="H76" s="173"/>
      <c r="I76" s="149">
        <f>E76*H76</f>
        <v>0</v>
      </c>
      <c r="J76" s="180"/>
      <c r="K76" s="209">
        <f>E76*J76</f>
        <v>0</v>
      </c>
      <c r="L76" s="254"/>
      <c r="M76" s="215"/>
      <c r="N76" s="222"/>
      <c r="O76" s="238"/>
      <c r="P76" s="227" t="s">
        <v>92</v>
      </c>
    </row>
    <row r="77" spans="1:16" ht="15" hidden="1" customHeight="1" x14ac:dyDescent="0.2">
      <c r="A77" s="171"/>
      <c r="B77" s="172"/>
      <c r="C77" s="143"/>
      <c r="D77" s="172"/>
      <c r="E77" s="140"/>
      <c r="F77" s="172"/>
      <c r="G77" s="148"/>
      <c r="H77" s="173"/>
      <c r="I77" s="149"/>
      <c r="J77" s="180"/>
      <c r="K77" s="209"/>
      <c r="L77" s="254"/>
      <c r="M77" s="215"/>
      <c r="N77" s="222"/>
      <c r="O77" s="238"/>
      <c r="P77" s="227"/>
    </row>
    <row r="78" spans="1:16" ht="15" hidden="1" customHeight="1" x14ac:dyDescent="0.2">
      <c r="A78" s="171"/>
      <c r="B78" s="172"/>
      <c r="C78" s="143"/>
      <c r="D78" s="172"/>
      <c r="E78" s="140"/>
      <c r="F78" s="172"/>
      <c r="G78" s="148"/>
      <c r="H78" s="173"/>
      <c r="I78" s="149"/>
      <c r="J78" s="180"/>
      <c r="K78" s="209"/>
      <c r="L78" s="254"/>
      <c r="M78" s="215"/>
      <c r="N78" s="222"/>
      <c r="O78" s="238"/>
      <c r="P78" s="227"/>
    </row>
    <row r="79" spans="1:16" ht="15" hidden="1" customHeight="1" x14ac:dyDescent="0.2">
      <c r="A79" s="171"/>
      <c r="B79" s="172"/>
      <c r="C79" s="143"/>
      <c r="D79" s="172"/>
      <c r="E79" s="140"/>
      <c r="F79" s="172"/>
      <c r="G79" s="148"/>
      <c r="H79" s="173"/>
      <c r="I79" s="149"/>
      <c r="J79" s="180"/>
      <c r="K79" s="209"/>
      <c r="L79" s="254"/>
      <c r="M79" s="215"/>
      <c r="N79" s="222"/>
      <c r="O79" s="241"/>
      <c r="P79" s="231"/>
    </row>
    <row r="80" spans="1:16" ht="15" hidden="1" customHeight="1" x14ac:dyDescent="0.2">
      <c r="A80" s="171"/>
      <c r="B80" s="172"/>
      <c r="C80" s="138"/>
      <c r="D80" s="172"/>
      <c r="E80" s="140"/>
      <c r="F80" s="172"/>
      <c r="G80" s="148"/>
      <c r="H80" s="173"/>
      <c r="I80" s="149"/>
      <c r="J80" s="180"/>
      <c r="K80" s="209"/>
      <c r="L80" s="254"/>
      <c r="M80" s="215"/>
      <c r="N80" s="222"/>
      <c r="O80" s="238"/>
      <c r="P80" s="227"/>
    </row>
    <row r="81" spans="1:16" ht="15" hidden="1" customHeight="1" x14ac:dyDescent="0.2">
      <c r="A81" s="171"/>
      <c r="B81" s="172"/>
      <c r="C81" s="138"/>
      <c r="D81" s="172"/>
      <c r="E81" s="140"/>
      <c r="F81" s="172"/>
      <c r="G81" s="148"/>
      <c r="H81" s="173"/>
      <c r="I81" s="149"/>
      <c r="J81" s="180"/>
      <c r="K81" s="209"/>
      <c r="L81" s="254"/>
      <c r="M81" s="215"/>
      <c r="N81" s="222"/>
      <c r="O81" s="238"/>
      <c r="P81" s="227"/>
    </row>
    <row r="82" spans="1:16" ht="15" hidden="1" customHeight="1" x14ac:dyDescent="0.2">
      <c r="A82" s="171"/>
      <c r="B82" s="172"/>
      <c r="C82" s="138"/>
      <c r="D82" s="172"/>
      <c r="E82" s="140"/>
      <c r="F82" s="172"/>
      <c r="G82" s="148"/>
      <c r="H82" s="173"/>
      <c r="I82" s="149"/>
      <c r="J82" s="180"/>
      <c r="K82" s="209"/>
      <c r="L82" s="254"/>
      <c r="M82" s="215"/>
      <c r="N82" s="222"/>
      <c r="O82" s="238"/>
      <c r="P82" s="227"/>
    </row>
    <row r="83" spans="1:16" ht="15" hidden="1" customHeight="1" x14ac:dyDescent="0.2">
      <c r="A83" s="179" t="s">
        <v>29</v>
      </c>
      <c r="B83" s="15" t="s">
        <v>43</v>
      </c>
      <c r="C83" s="4" t="str">
        <f>C71</f>
        <v>Úpravy povrchů</v>
      </c>
      <c r="D83" s="2"/>
      <c r="E83" s="8"/>
      <c r="F83" s="98"/>
      <c r="G83" s="99">
        <f>SUM(G75:G76)</f>
        <v>0</v>
      </c>
      <c r="H83" s="100"/>
      <c r="I83" s="101">
        <f>SUM(I75:I76)</f>
        <v>0</v>
      </c>
      <c r="J83" s="102"/>
      <c r="K83" s="207">
        <f>SUM(K75:K76)</f>
        <v>0</v>
      </c>
      <c r="L83" s="254"/>
      <c r="M83" s="216"/>
      <c r="N83" s="223"/>
      <c r="O83" s="238"/>
      <c r="P83" s="227" t="s">
        <v>93</v>
      </c>
    </row>
    <row r="84" spans="1:16" ht="22.5" hidden="1" customHeight="1" x14ac:dyDescent="0.2">
      <c r="A84" s="169" t="s">
        <v>28</v>
      </c>
      <c r="B84" s="16" t="s">
        <v>44</v>
      </c>
      <c r="C84" s="3" t="s">
        <v>48</v>
      </c>
      <c r="D84" s="1"/>
      <c r="E84" s="7"/>
      <c r="F84" s="95"/>
      <c r="G84" s="96"/>
      <c r="H84" s="97"/>
      <c r="I84" s="103"/>
      <c r="J84" s="97"/>
      <c r="K84" s="208"/>
      <c r="L84" s="254"/>
      <c r="M84" s="214"/>
      <c r="N84" s="221"/>
      <c r="O84" s="239"/>
      <c r="P84" s="228" t="s">
        <v>94</v>
      </c>
    </row>
    <row r="85" spans="1:16" ht="15" hidden="1" customHeight="1" x14ac:dyDescent="0.2">
      <c r="A85" s="171">
        <v>13</v>
      </c>
      <c r="B85" s="172"/>
      <c r="C85" s="143"/>
      <c r="D85" s="172"/>
      <c r="E85" s="140"/>
      <c r="F85" s="172"/>
      <c r="G85" s="148">
        <f>E85*F85</f>
        <v>0</v>
      </c>
      <c r="H85" s="173"/>
      <c r="I85" s="149">
        <f>E85*H85</f>
        <v>0</v>
      </c>
      <c r="J85" s="180"/>
      <c r="K85" s="209">
        <f>E85*J85</f>
        <v>0</v>
      </c>
      <c r="L85" s="254"/>
      <c r="M85" s="215"/>
      <c r="N85" s="222"/>
      <c r="O85" s="239"/>
      <c r="P85" s="228" t="s">
        <v>95</v>
      </c>
    </row>
    <row r="86" spans="1:16" ht="15" hidden="1" customHeight="1" x14ac:dyDescent="0.2">
      <c r="A86" s="171">
        <v>14</v>
      </c>
      <c r="B86" s="172"/>
      <c r="C86" s="143"/>
      <c r="D86" s="172"/>
      <c r="E86" s="140"/>
      <c r="F86" s="172"/>
      <c r="G86" s="148">
        <f>E86*F86</f>
        <v>0</v>
      </c>
      <c r="H86" s="173"/>
      <c r="I86" s="149">
        <f>E86*H86</f>
        <v>0</v>
      </c>
      <c r="J86" s="180"/>
      <c r="K86" s="209">
        <f>E86*J86</f>
        <v>0</v>
      </c>
      <c r="L86" s="254"/>
      <c r="M86" s="215"/>
      <c r="N86" s="222"/>
      <c r="O86" s="239"/>
      <c r="P86" s="228"/>
    </row>
    <row r="87" spans="1:16" ht="15" hidden="1" customHeight="1" x14ac:dyDescent="0.2">
      <c r="A87" s="171"/>
      <c r="B87" s="172"/>
      <c r="C87" s="143"/>
      <c r="D87" s="172"/>
      <c r="E87" s="140"/>
      <c r="F87" s="172"/>
      <c r="G87" s="148"/>
      <c r="H87" s="173"/>
      <c r="I87" s="149"/>
      <c r="J87" s="180"/>
      <c r="K87" s="209"/>
      <c r="L87" s="254"/>
      <c r="M87" s="215"/>
      <c r="N87" s="222"/>
      <c r="O87" s="239"/>
      <c r="P87" s="228"/>
    </row>
    <row r="88" spans="1:16" ht="15" hidden="1" customHeight="1" x14ac:dyDescent="0.2">
      <c r="A88" s="179" t="s">
        <v>29</v>
      </c>
      <c r="B88" s="15" t="s">
        <v>45</v>
      </c>
      <c r="C88" s="4" t="str">
        <f>C84</f>
        <v>Konstrukce a práce PSV</v>
      </c>
      <c r="D88" s="2"/>
      <c r="E88" s="8"/>
      <c r="F88" s="98"/>
      <c r="G88" s="99">
        <f>SUM(G85:G86)</f>
        <v>0</v>
      </c>
      <c r="H88" s="100"/>
      <c r="I88" s="101">
        <f>SUM(I85:I86)</f>
        <v>0</v>
      </c>
      <c r="J88" s="102"/>
      <c r="K88" s="207">
        <f>SUM(K85:K86)</f>
        <v>0</v>
      </c>
      <c r="L88" s="255"/>
      <c r="M88" s="216"/>
      <c r="N88" s="223"/>
      <c r="O88" s="239"/>
      <c r="P88" s="228"/>
    </row>
    <row r="89" spans="1:16" x14ac:dyDescent="0.2">
      <c r="A89" s="169" t="s">
        <v>28</v>
      </c>
      <c r="B89" s="21">
        <v>8</v>
      </c>
      <c r="C89" s="3" t="s">
        <v>49</v>
      </c>
      <c r="D89" s="1"/>
      <c r="E89" s="7"/>
      <c r="F89" s="95"/>
      <c r="G89" s="144"/>
      <c r="H89" s="97"/>
      <c r="I89" s="103"/>
      <c r="J89" s="97"/>
      <c r="K89" s="206"/>
      <c r="L89" s="254"/>
      <c r="M89" s="212"/>
      <c r="N89" s="219"/>
      <c r="O89" s="239"/>
      <c r="P89" s="228"/>
    </row>
    <row r="90" spans="1:16" ht="22.5" x14ac:dyDescent="0.2">
      <c r="A90" s="171">
        <f>A68+1</f>
        <v>36</v>
      </c>
      <c r="B90" s="174">
        <v>935113211</v>
      </c>
      <c r="C90" s="145" t="s">
        <v>183</v>
      </c>
      <c r="D90" s="172" t="s">
        <v>66</v>
      </c>
      <c r="E90" s="141">
        <v>17</v>
      </c>
      <c r="F90" s="175">
        <v>0.292209</v>
      </c>
      <c r="G90" s="139">
        <f t="shared" ref="G90:G100" si="13">E90*F90</f>
        <v>4.9675529999999997</v>
      </c>
      <c r="H90" s="170"/>
      <c r="I90" s="142"/>
      <c r="J90" s="170"/>
      <c r="K90" s="206">
        <f>E90*J90</f>
        <v>0</v>
      </c>
      <c r="L90" s="254"/>
      <c r="M90" s="212"/>
      <c r="N90" s="219" t="s">
        <v>236</v>
      </c>
      <c r="O90" s="13" t="s">
        <v>257</v>
      </c>
      <c r="P90" s="227" t="s">
        <v>267</v>
      </c>
    </row>
    <row r="91" spans="1:16" ht="22.5" x14ac:dyDescent="0.2">
      <c r="A91" s="171">
        <f>A90+1</f>
        <v>37</v>
      </c>
      <c r="B91" s="174" t="s">
        <v>184</v>
      </c>
      <c r="C91" s="145" t="s">
        <v>194</v>
      </c>
      <c r="D91" s="172" t="s">
        <v>67</v>
      </c>
      <c r="E91" s="141">
        <v>16</v>
      </c>
      <c r="F91" s="175">
        <v>4.8000000000000001E-2</v>
      </c>
      <c r="G91" s="139"/>
      <c r="H91" s="170"/>
      <c r="I91" s="142"/>
      <c r="J91" s="170"/>
      <c r="K91" s="206">
        <f t="shared" ref="K91:K102" si="14">E91*J91</f>
        <v>0</v>
      </c>
      <c r="L91" s="254"/>
      <c r="M91" s="212"/>
      <c r="N91" s="219" t="s">
        <v>260</v>
      </c>
      <c r="O91" s="145" t="s">
        <v>273</v>
      </c>
      <c r="P91" s="228" t="s">
        <v>185</v>
      </c>
    </row>
    <row r="92" spans="1:16" s="20" customFormat="1" ht="14.25" x14ac:dyDescent="0.2">
      <c r="A92" s="171">
        <f t="shared" ref="A92:A102" si="15">A91+1</f>
        <v>38</v>
      </c>
      <c r="B92" s="174">
        <v>592271310</v>
      </c>
      <c r="C92" s="145" t="s">
        <v>195</v>
      </c>
      <c r="D92" s="172" t="s">
        <v>67</v>
      </c>
      <c r="E92" s="141">
        <v>16</v>
      </c>
      <c r="F92" s="175">
        <v>2.7000000000000001E-3</v>
      </c>
      <c r="G92" s="139">
        <f t="shared" si="13"/>
        <v>4.3200000000000002E-2</v>
      </c>
      <c r="H92" s="170"/>
      <c r="I92" s="142"/>
      <c r="J92" s="170"/>
      <c r="K92" s="206">
        <f t="shared" si="14"/>
        <v>0</v>
      </c>
      <c r="L92" s="254"/>
      <c r="M92" s="212"/>
      <c r="N92" s="219" t="s">
        <v>236</v>
      </c>
      <c r="O92" s="13" t="s">
        <v>258</v>
      </c>
      <c r="P92" s="228" t="s">
        <v>268</v>
      </c>
    </row>
    <row r="93" spans="1:16" s="20" customFormat="1" ht="14.25" x14ac:dyDescent="0.2">
      <c r="A93" s="171">
        <f t="shared" si="15"/>
        <v>39</v>
      </c>
      <c r="B93" s="174">
        <v>592271320</v>
      </c>
      <c r="C93" s="145" t="s">
        <v>196</v>
      </c>
      <c r="D93" s="172" t="s">
        <v>67</v>
      </c>
      <c r="E93" s="141">
        <v>1</v>
      </c>
      <c r="F93" s="175">
        <v>1.2999999999999999E-3</v>
      </c>
      <c r="G93" s="139">
        <f t="shared" si="13"/>
        <v>1.2999999999999999E-3</v>
      </c>
      <c r="H93" s="170"/>
      <c r="I93" s="142"/>
      <c r="J93" s="170"/>
      <c r="K93" s="206">
        <f t="shared" si="14"/>
        <v>0</v>
      </c>
      <c r="L93" s="254"/>
      <c r="M93" s="212"/>
      <c r="N93" s="219" t="s">
        <v>236</v>
      </c>
      <c r="O93" s="13" t="s">
        <v>258</v>
      </c>
      <c r="P93" s="228" t="s">
        <v>269</v>
      </c>
    </row>
    <row r="94" spans="1:16" ht="22.5" x14ac:dyDescent="0.2">
      <c r="A94" s="171">
        <f t="shared" si="15"/>
        <v>40</v>
      </c>
      <c r="B94" s="174" t="s">
        <v>122</v>
      </c>
      <c r="C94" s="145" t="s">
        <v>149</v>
      </c>
      <c r="D94" s="172" t="s">
        <v>67</v>
      </c>
      <c r="E94" s="141">
        <v>1</v>
      </c>
      <c r="F94" s="175">
        <v>0.05</v>
      </c>
      <c r="G94" s="139">
        <f t="shared" si="13"/>
        <v>0.05</v>
      </c>
      <c r="H94" s="170"/>
      <c r="I94" s="142"/>
      <c r="J94" s="170"/>
      <c r="K94" s="206">
        <f t="shared" si="14"/>
        <v>0</v>
      </c>
      <c r="L94" s="254"/>
      <c r="M94" s="212"/>
      <c r="N94" s="219" t="s">
        <v>260</v>
      </c>
      <c r="O94" s="13" t="s">
        <v>258</v>
      </c>
      <c r="P94" s="228" t="s">
        <v>271</v>
      </c>
    </row>
    <row r="95" spans="1:16" ht="33.75" x14ac:dyDescent="0.2">
      <c r="A95" s="171">
        <f t="shared" si="15"/>
        <v>41</v>
      </c>
      <c r="B95" s="174">
        <v>871265211</v>
      </c>
      <c r="C95" s="143" t="s">
        <v>81</v>
      </c>
      <c r="D95" s="172" t="s">
        <v>66</v>
      </c>
      <c r="E95" s="141">
        <v>3.2</v>
      </c>
      <c r="F95" s="175">
        <v>1.271E-3</v>
      </c>
      <c r="G95" s="139">
        <f t="shared" si="13"/>
        <v>4.0672E-3</v>
      </c>
      <c r="H95" s="170"/>
      <c r="I95" s="142"/>
      <c r="J95" s="170"/>
      <c r="K95" s="206">
        <f t="shared" si="14"/>
        <v>0</v>
      </c>
      <c r="L95" s="254"/>
      <c r="M95" s="212"/>
      <c r="N95" s="219" t="s">
        <v>236</v>
      </c>
      <c r="O95" s="262" t="s">
        <v>274</v>
      </c>
      <c r="P95" s="263" t="s">
        <v>272</v>
      </c>
    </row>
    <row r="96" spans="1:16" x14ac:dyDescent="0.2">
      <c r="A96" s="171">
        <f t="shared" si="15"/>
        <v>42</v>
      </c>
      <c r="B96" s="174">
        <v>592255650</v>
      </c>
      <c r="C96" s="143" t="s">
        <v>82</v>
      </c>
      <c r="D96" s="172" t="s">
        <v>67</v>
      </c>
      <c r="E96" s="141">
        <v>4</v>
      </c>
      <c r="F96" s="175">
        <v>0.56000000000000005</v>
      </c>
      <c r="G96" s="139">
        <f t="shared" si="13"/>
        <v>2.2400000000000002</v>
      </c>
      <c r="H96" s="170"/>
      <c r="I96" s="142"/>
      <c r="J96" s="170"/>
      <c r="K96" s="206">
        <f t="shared" si="14"/>
        <v>0</v>
      </c>
      <c r="L96" s="254"/>
      <c r="M96" s="212"/>
      <c r="N96" s="219" t="s">
        <v>236</v>
      </c>
      <c r="O96" s="13" t="s">
        <v>258</v>
      </c>
      <c r="P96" s="263" t="s">
        <v>270</v>
      </c>
    </row>
    <row r="97" spans="1:16" s="20" customFormat="1" ht="33.75" x14ac:dyDescent="0.2">
      <c r="A97" s="171">
        <f t="shared" si="15"/>
        <v>43</v>
      </c>
      <c r="B97" s="174">
        <v>977151123</v>
      </c>
      <c r="C97" s="143" t="s">
        <v>119</v>
      </c>
      <c r="D97" s="172" t="s">
        <v>66</v>
      </c>
      <c r="E97" s="141">
        <v>0.1</v>
      </c>
      <c r="F97" s="175">
        <v>1.2210000000000001E-3</v>
      </c>
      <c r="G97" s="139">
        <f t="shared" si="13"/>
        <v>1.2210000000000001E-4</v>
      </c>
      <c r="H97" s="170"/>
      <c r="I97" s="142"/>
      <c r="J97" s="170"/>
      <c r="K97" s="206">
        <f t="shared" si="14"/>
        <v>0</v>
      </c>
      <c r="L97" s="254"/>
      <c r="M97" s="212"/>
      <c r="N97" s="219" t="s">
        <v>236</v>
      </c>
      <c r="O97" s="261" t="s">
        <v>262</v>
      </c>
      <c r="P97" s="228" t="s">
        <v>264</v>
      </c>
    </row>
    <row r="98" spans="1:16" s="130" customFormat="1" ht="22.5" x14ac:dyDescent="0.2">
      <c r="A98" s="171">
        <f t="shared" si="15"/>
        <v>44</v>
      </c>
      <c r="B98" s="174" t="s">
        <v>124</v>
      </c>
      <c r="C98" s="143" t="s">
        <v>248</v>
      </c>
      <c r="D98" s="172" t="s">
        <v>67</v>
      </c>
      <c r="E98" s="141">
        <v>1</v>
      </c>
      <c r="F98" s="175">
        <v>5.0000000000000001E-4</v>
      </c>
      <c r="G98" s="139">
        <f t="shared" si="13"/>
        <v>5.0000000000000001E-4</v>
      </c>
      <c r="H98" s="170"/>
      <c r="I98" s="142"/>
      <c r="J98" s="170"/>
      <c r="K98" s="206">
        <f t="shared" si="14"/>
        <v>0</v>
      </c>
      <c r="L98" s="254"/>
      <c r="M98" s="212"/>
      <c r="N98" s="219" t="s">
        <v>260</v>
      </c>
      <c r="O98" s="13" t="s">
        <v>257</v>
      </c>
      <c r="P98" s="228" t="s">
        <v>266</v>
      </c>
    </row>
    <row r="99" spans="1:16" s="130" customFormat="1" ht="14.25" x14ac:dyDescent="0.2">
      <c r="A99" s="171">
        <f t="shared" si="15"/>
        <v>45</v>
      </c>
      <c r="B99" s="174">
        <v>245510320</v>
      </c>
      <c r="C99" s="143" t="s">
        <v>244</v>
      </c>
      <c r="D99" s="172" t="s">
        <v>205</v>
      </c>
      <c r="E99" s="141">
        <v>30</v>
      </c>
      <c r="F99" s="141">
        <v>1E-3</v>
      </c>
      <c r="G99" s="139">
        <f t="shared" si="13"/>
        <v>0.03</v>
      </c>
      <c r="H99" s="170"/>
      <c r="I99" s="142"/>
      <c r="J99" s="170"/>
      <c r="K99" s="206">
        <f t="shared" si="14"/>
        <v>0</v>
      </c>
      <c r="L99" s="254"/>
      <c r="M99" s="212"/>
      <c r="N99" s="219" t="s">
        <v>236</v>
      </c>
      <c r="O99" s="13" t="s">
        <v>258</v>
      </c>
      <c r="P99" s="263" t="s">
        <v>265</v>
      </c>
    </row>
    <row r="100" spans="1:16" s="130" customFormat="1" ht="22.5" x14ac:dyDescent="0.2">
      <c r="A100" s="171">
        <f t="shared" si="15"/>
        <v>46</v>
      </c>
      <c r="B100" s="174">
        <v>711122131</v>
      </c>
      <c r="C100" s="143" t="s">
        <v>245</v>
      </c>
      <c r="D100" s="172" t="s">
        <v>60</v>
      </c>
      <c r="E100" s="141">
        <v>9.5</v>
      </c>
      <c r="F100" s="175">
        <v>3.4999999999999997E-5</v>
      </c>
      <c r="G100" s="139">
        <f t="shared" si="13"/>
        <v>3.3249999999999995E-4</v>
      </c>
      <c r="H100" s="170"/>
      <c r="I100" s="142"/>
      <c r="J100" s="170"/>
      <c r="K100" s="206">
        <f t="shared" si="14"/>
        <v>0</v>
      </c>
      <c r="L100" s="254"/>
      <c r="M100" s="212"/>
      <c r="N100" s="219" t="s">
        <v>236</v>
      </c>
      <c r="O100" s="13" t="s">
        <v>257</v>
      </c>
      <c r="P100" s="263" t="s">
        <v>212</v>
      </c>
    </row>
    <row r="101" spans="1:16" x14ac:dyDescent="0.2">
      <c r="A101" s="171">
        <f t="shared" si="15"/>
        <v>47</v>
      </c>
      <c r="B101" s="174">
        <v>583439590</v>
      </c>
      <c r="C101" s="143" t="s">
        <v>199</v>
      </c>
      <c r="D101" s="172" t="s">
        <v>56</v>
      </c>
      <c r="E101" s="141">
        <f>2.6*3.54</f>
        <v>9.2040000000000006</v>
      </c>
      <c r="F101" s="175">
        <v>1</v>
      </c>
      <c r="G101" s="139">
        <f>E101*F101</f>
        <v>9.2040000000000006</v>
      </c>
      <c r="H101" s="170"/>
      <c r="I101" s="142"/>
      <c r="J101" s="170"/>
      <c r="K101" s="206">
        <f t="shared" si="14"/>
        <v>0</v>
      </c>
      <c r="L101" s="254"/>
      <c r="M101" s="212"/>
      <c r="N101" s="219" t="s">
        <v>236</v>
      </c>
      <c r="O101" s="13" t="s">
        <v>258</v>
      </c>
      <c r="P101" s="227" t="s">
        <v>247</v>
      </c>
    </row>
    <row r="102" spans="1:16" ht="33.75" x14ac:dyDescent="0.2">
      <c r="A102" s="171">
        <f t="shared" si="15"/>
        <v>48</v>
      </c>
      <c r="B102" s="174">
        <v>451572111</v>
      </c>
      <c r="C102" s="143" t="s">
        <v>228</v>
      </c>
      <c r="D102" s="172" t="s">
        <v>68</v>
      </c>
      <c r="E102" s="141">
        <f>0.05*3.2</f>
        <v>0.16000000000000003</v>
      </c>
      <c r="F102" s="175">
        <v>1.8907700000000001</v>
      </c>
      <c r="G102" s="139">
        <f>E102*F102</f>
        <v>0.30252320000000005</v>
      </c>
      <c r="H102" s="170"/>
      <c r="I102" s="142"/>
      <c r="J102" s="170"/>
      <c r="K102" s="206">
        <f t="shared" si="14"/>
        <v>0</v>
      </c>
      <c r="L102" s="254"/>
      <c r="M102" s="212"/>
      <c r="N102" s="219" t="s">
        <v>236</v>
      </c>
      <c r="O102" s="261" t="s">
        <v>262</v>
      </c>
      <c r="P102" s="227" t="s">
        <v>229</v>
      </c>
    </row>
    <row r="103" spans="1:16" x14ac:dyDescent="0.2">
      <c r="A103" s="171"/>
      <c r="B103" s="172"/>
      <c r="C103" s="143"/>
      <c r="D103" s="172"/>
      <c r="E103" s="140"/>
      <c r="F103" s="172"/>
      <c r="G103" s="148"/>
      <c r="H103" s="173"/>
      <c r="I103" s="149"/>
      <c r="J103" s="180"/>
      <c r="K103" s="206"/>
      <c r="L103" s="254"/>
      <c r="M103" s="212"/>
      <c r="N103" s="219"/>
      <c r="O103" s="242"/>
      <c r="P103" s="232"/>
    </row>
    <row r="104" spans="1:16" x14ac:dyDescent="0.2">
      <c r="A104" s="179" t="s">
        <v>29</v>
      </c>
      <c r="B104" s="15" t="s">
        <v>47</v>
      </c>
      <c r="C104" s="4" t="str">
        <f>C89</f>
        <v>Trubní vedení</v>
      </c>
      <c r="D104" s="2"/>
      <c r="E104" s="8"/>
      <c r="F104" s="98"/>
      <c r="G104" s="104">
        <f>SUM(G90:G101)</f>
        <v>16.541074799999997</v>
      </c>
      <c r="H104" s="100"/>
      <c r="I104" s="101">
        <f>SUM(I90:I101)</f>
        <v>0</v>
      </c>
      <c r="J104" s="102"/>
      <c r="K104" s="207">
        <f>SUM(K90:K103)</f>
        <v>0</v>
      </c>
      <c r="L104" s="255"/>
      <c r="M104" s="213"/>
      <c r="N104" s="220"/>
      <c r="O104" s="241"/>
      <c r="P104" s="231"/>
    </row>
    <row r="105" spans="1:16" x14ac:dyDescent="0.2">
      <c r="A105" s="169" t="s">
        <v>28</v>
      </c>
      <c r="B105" s="21">
        <v>9</v>
      </c>
      <c r="C105" s="3" t="s">
        <v>50</v>
      </c>
      <c r="D105" s="1"/>
      <c r="E105" s="7"/>
      <c r="F105" s="95"/>
      <c r="G105" s="96"/>
      <c r="H105" s="170"/>
      <c r="I105" s="103"/>
      <c r="J105" s="97"/>
      <c r="K105" s="208"/>
      <c r="L105" s="254"/>
      <c r="M105" s="217"/>
      <c r="N105" s="259"/>
      <c r="O105" s="243"/>
      <c r="P105" s="233"/>
    </row>
    <row r="106" spans="1:16" ht="22.5" x14ac:dyDescent="0.2">
      <c r="A106" s="171">
        <f>A102+1</f>
        <v>49</v>
      </c>
      <c r="B106" s="174">
        <v>923503114</v>
      </c>
      <c r="C106" s="11" t="s">
        <v>83</v>
      </c>
      <c r="D106" s="172" t="s">
        <v>66</v>
      </c>
      <c r="E106" s="141">
        <v>62</v>
      </c>
      <c r="F106" s="141"/>
      <c r="G106" s="139"/>
      <c r="H106" s="170"/>
      <c r="I106" s="142"/>
      <c r="J106" s="170"/>
      <c r="K106" s="206">
        <f>E106*J106</f>
        <v>0</v>
      </c>
      <c r="L106" s="254"/>
      <c r="M106" s="212"/>
      <c r="N106" s="219" t="s">
        <v>236</v>
      </c>
      <c r="O106" s="13" t="s">
        <v>257</v>
      </c>
      <c r="P106" s="227" t="s">
        <v>275</v>
      </c>
    </row>
    <row r="107" spans="1:16" ht="22.5" x14ac:dyDescent="0.2">
      <c r="A107" s="171">
        <f>A106+1</f>
        <v>50</v>
      </c>
      <c r="B107" s="174">
        <v>961044111</v>
      </c>
      <c r="C107" s="138" t="s">
        <v>84</v>
      </c>
      <c r="D107" s="19" t="s">
        <v>68</v>
      </c>
      <c r="E107" s="141">
        <v>0.78749999999999998</v>
      </c>
      <c r="F107" s="141"/>
      <c r="G107" s="139"/>
      <c r="H107" s="170"/>
      <c r="I107" s="142"/>
      <c r="J107" s="170"/>
      <c r="K107" s="206">
        <f t="shared" ref="K107:K134" si="16">E107*J107</f>
        <v>0</v>
      </c>
      <c r="L107" s="254"/>
      <c r="M107" s="212"/>
      <c r="N107" s="219" t="s">
        <v>236</v>
      </c>
      <c r="O107" s="13" t="s">
        <v>257</v>
      </c>
      <c r="P107" s="227" t="s">
        <v>276</v>
      </c>
    </row>
    <row r="108" spans="1:16" ht="33.75" x14ac:dyDescent="0.2">
      <c r="A108" s="171">
        <f t="shared" ref="A108:A134" si="17">A107+1</f>
        <v>51</v>
      </c>
      <c r="B108" s="174">
        <v>923924321</v>
      </c>
      <c r="C108" s="138" t="s">
        <v>85</v>
      </c>
      <c r="D108" s="18" t="s">
        <v>66</v>
      </c>
      <c r="E108" s="141">
        <v>80</v>
      </c>
      <c r="F108" s="141">
        <v>1.821</v>
      </c>
      <c r="G108" s="139">
        <f>E108*F108</f>
        <v>145.68</v>
      </c>
      <c r="H108" s="170"/>
      <c r="I108" s="142"/>
      <c r="J108" s="170"/>
      <c r="K108" s="206">
        <f t="shared" si="16"/>
        <v>0</v>
      </c>
      <c r="L108" s="254"/>
      <c r="M108" s="212"/>
      <c r="N108" s="219" t="s">
        <v>236</v>
      </c>
      <c r="O108" s="261" t="s">
        <v>262</v>
      </c>
      <c r="P108" s="228" t="s">
        <v>94</v>
      </c>
    </row>
    <row r="109" spans="1:16" x14ac:dyDescent="0.2">
      <c r="A109" s="171">
        <f t="shared" si="17"/>
        <v>52</v>
      </c>
      <c r="B109" s="174">
        <v>592123250</v>
      </c>
      <c r="C109" s="138" t="s">
        <v>123</v>
      </c>
      <c r="D109" s="18" t="s">
        <v>67</v>
      </c>
      <c r="E109" s="141">
        <v>3</v>
      </c>
      <c r="F109" s="141">
        <v>0.67</v>
      </c>
      <c r="G109" s="139"/>
      <c r="H109" s="170"/>
      <c r="I109" s="142"/>
      <c r="J109" s="170"/>
      <c r="K109" s="206">
        <f t="shared" si="16"/>
        <v>0</v>
      </c>
      <c r="L109" s="254"/>
      <c r="M109" s="212"/>
      <c r="N109" s="219" t="s">
        <v>236</v>
      </c>
      <c r="O109" s="13" t="s">
        <v>258</v>
      </c>
      <c r="P109" s="228" t="s">
        <v>277</v>
      </c>
    </row>
    <row r="110" spans="1:16" ht="22.5" x14ac:dyDescent="0.2">
      <c r="A110" s="171">
        <f t="shared" si="17"/>
        <v>53</v>
      </c>
      <c r="B110" s="174">
        <v>592123240</v>
      </c>
      <c r="C110" s="138" t="s">
        <v>171</v>
      </c>
      <c r="D110" s="18" t="s">
        <v>67</v>
      </c>
      <c r="E110" s="141">
        <v>3</v>
      </c>
      <c r="F110" s="175">
        <v>1.34</v>
      </c>
      <c r="G110" s="139">
        <f>E110*F110</f>
        <v>4.0200000000000005</v>
      </c>
      <c r="H110" s="170"/>
      <c r="I110" s="142"/>
      <c r="J110" s="170"/>
      <c r="K110" s="206">
        <f t="shared" si="16"/>
        <v>0</v>
      </c>
      <c r="L110" s="254"/>
      <c r="M110" s="212"/>
      <c r="N110" s="219" t="s">
        <v>236</v>
      </c>
      <c r="O110" s="13" t="s">
        <v>258</v>
      </c>
      <c r="P110" s="228" t="s">
        <v>172</v>
      </c>
    </row>
    <row r="111" spans="1:16" s="20" customFormat="1" ht="22.5" x14ac:dyDescent="0.2">
      <c r="A111" s="171">
        <f t="shared" si="17"/>
        <v>54</v>
      </c>
      <c r="B111" s="174" t="s">
        <v>173</v>
      </c>
      <c r="C111" s="138" t="s">
        <v>174</v>
      </c>
      <c r="D111" s="18" t="s">
        <v>66</v>
      </c>
      <c r="E111" s="141">
        <v>9</v>
      </c>
      <c r="F111" s="175"/>
      <c r="G111" s="139"/>
      <c r="H111" s="170"/>
      <c r="I111" s="142"/>
      <c r="J111" s="170"/>
      <c r="K111" s="206">
        <f t="shared" si="16"/>
        <v>0</v>
      </c>
      <c r="L111" s="254"/>
      <c r="M111" s="212"/>
      <c r="N111" s="219" t="s">
        <v>260</v>
      </c>
      <c r="O111" s="13" t="s">
        <v>257</v>
      </c>
      <c r="P111" s="228" t="s">
        <v>246</v>
      </c>
    </row>
    <row r="112" spans="1:16" s="20" customFormat="1" ht="27" customHeight="1" x14ac:dyDescent="0.2">
      <c r="A112" s="171">
        <f t="shared" si="17"/>
        <v>55</v>
      </c>
      <c r="B112" s="11">
        <v>916231213</v>
      </c>
      <c r="C112" s="138" t="s">
        <v>99</v>
      </c>
      <c r="D112" s="18" t="s">
        <v>66</v>
      </c>
      <c r="E112" s="141">
        <v>92</v>
      </c>
      <c r="F112" s="141">
        <v>0.1295</v>
      </c>
      <c r="G112" s="139">
        <f>E112*F112</f>
        <v>11.914</v>
      </c>
      <c r="H112" s="170"/>
      <c r="I112" s="142"/>
      <c r="J112" s="170"/>
      <c r="K112" s="206">
        <f t="shared" si="16"/>
        <v>0</v>
      </c>
      <c r="L112" s="254"/>
      <c r="M112" s="212"/>
      <c r="N112" s="219" t="s">
        <v>236</v>
      </c>
      <c r="O112" s="13" t="s">
        <v>257</v>
      </c>
      <c r="P112" s="228" t="s">
        <v>241</v>
      </c>
    </row>
    <row r="113" spans="1:16" s="20" customFormat="1" ht="22.5" x14ac:dyDescent="0.2">
      <c r="A113" s="171">
        <f t="shared" si="17"/>
        <v>56</v>
      </c>
      <c r="B113" s="174">
        <v>592175090</v>
      </c>
      <c r="C113" s="138" t="s">
        <v>100</v>
      </c>
      <c r="D113" s="18" t="s">
        <v>66</v>
      </c>
      <c r="E113" s="141">
        <v>92</v>
      </c>
      <c r="F113" s="141">
        <v>2.4E-2</v>
      </c>
      <c r="G113" s="139">
        <f>E113*F113</f>
        <v>2.2080000000000002</v>
      </c>
      <c r="H113" s="170"/>
      <c r="I113" s="142"/>
      <c r="J113" s="170"/>
      <c r="K113" s="206">
        <f t="shared" si="16"/>
        <v>0</v>
      </c>
      <c r="L113" s="254"/>
      <c r="M113" s="212"/>
      <c r="N113" s="219" t="s">
        <v>236</v>
      </c>
      <c r="O113" s="13" t="s">
        <v>258</v>
      </c>
      <c r="P113" s="228" t="s">
        <v>303</v>
      </c>
    </row>
    <row r="114" spans="1:16" s="20" customFormat="1" ht="22.5" x14ac:dyDescent="0.2">
      <c r="A114" s="171">
        <f t="shared" si="17"/>
        <v>57</v>
      </c>
      <c r="B114" s="174">
        <v>966001311</v>
      </c>
      <c r="C114" s="138" t="s">
        <v>101</v>
      </c>
      <c r="D114" s="18" t="s">
        <v>67</v>
      </c>
      <c r="E114" s="141">
        <v>1</v>
      </c>
      <c r="F114" s="141"/>
      <c r="G114" s="139"/>
      <c r="H114" s="170"/>
      <c r="I114" s="142"/>
      <c r="J114" s="170"/>
      <c r="K114" s="206">
        <f t="shared" si="16"/>
        <v>0</v>
      </c>
      <c r="L114" s="254"/>
      <c r="M114" s="212"/>
      <c r="N114" s="219" t="s">
        <v>236</v>
      </c>
      <c r="O114" s="13" t="s">
        <v>257</v>
      </c>
      <c r="P114" s="227" t="s">
        <v>212</v>
      </c>
    </row>
    <row r="115" spans="1:16" ht="22.5" x14ac:dyDescent="0.2">
      <c r="A115" s="171">
        <f t="shared" si="17"/>
        <v>58</v>
      </c>
      <c r="B115" s="174">
        <v>936104211</v>
      </c>
      <c r="C115" s="138" t="s">
        <v>86</v>
      </c>
      <c r="D115" s="18" t="s">
        <v>67</v>
      </c>
      <c r="E115" s="141">
        <v>1</v>
      </c>
      <c r="F115" s="141"/>
      <c r="G115" s="139"/>
      <c r="H115" s="170"/>
      <c r="I115" s="142"/>
      <c r="J115" s="170"/>
      <c r="K115" s="206">
        <f t="shared" si="16"/>
        <v>0</v>
      </c>
      <c r="L115" s="254"/>
      <c r="M115" s="212"/>
      <c r="N115" s="219" t="s">
        <v>236</v>
      </c>
      <c r="O115" s="13" t="s">
        <v>257</v>
      </c>
      <c r="P115" s="227" t="s">
        <v>116</v>
      </c>
    </row>
    <row r="116" spans="1:16" x14ac:dyDescent="0.2">
      <c r="A116" s="171">
        <f t="shared" si="17"/>
        <v>59</v>
      </c>
      <c r="B116" s="174" t="s">
        <v>125</v>
      </c>
      <c r="C116" s="11" t="s">
        <v>71</v>
      </c>
      <c r="D116" s="172" t="s">
        <v>67</v>
      </c>
      <c r="E116" s="141">
        <v>1</v>
      </c>
      <c r="F116" s="141">
        <v>0.02</v>
      </c>
      <c r="G116" s="139">
        <f t="shared" ref="G116:G127" si="18">E116*F116</f>
        <v>0.02</v>
      </c>
      <c r="H116" s="170"/>
      <c r="I116" s="142"/>
      <c r="J116" s="170"/>
      <c r="K116" s="206">
        <f t="shared" si="16"/>
        <v>0</v>
      </c>
      <c r="L116" s="254"/>
      <c r="M116" s="212"/>
      <c r="N116" s="219" t="s">
        <v>260</v>
      </c>
      <c r="O116" s="13" t="s">
        <v>258</v>
      </c>
      <c r="P116" s="227" t="s">
        <v>296</v>
      </c>
    </row>
    <row r="117" spans="1:16" x14ac:dyDescent="0.2">
      <c r="A117" s="171">
        <f t="shared" si="17"/>
        <v>60</v>
      </c>
      <c r="B117" s="174" t="s">
        <v>126</v>
      </c>
      <c r="C117" s="138" t="s">
        <v>190</v>
      </c>
      <c r="D117" s="172" t="s">
        <v>67</v>
      </c>
      <c r="E117" s="141">
        <v>1</v>
      </c>
      <c r="F117" s="141">
        <v>0.1</v>
      </c>
      <c r="G117" s="139">
        <f t="shared" si="18"/>
        <v>0.1</v>
      </c>
      <c r="H117" s="170"/>
      <c r="I117" s="142"/>
      <c r="J117" s="170"/>
      <c r="K117" s="206">
        <f t="shared" si="16"/>
        <v>0</v>
      </c>
      <c r="L117" s="254"/>
      <c r="M117" s="212"/>
      <c r="N117" s="219" t="s">
        <v>260</v>
      </c>
      <c r="O117" s="13" t="s">
        <v>258</v>
      </c>
      <c r="P117" s="227" t="s">
        <v>295</v>
      </c>
    </row>
    <row r="118" spans="1:16" ht="22.5" x14ac:dyDescent="0.2">
      <c r="A118" s="171">
        <f t="shared" si="17"/>
        <v>61</v>
      </c>
      <c r="B118" s="178">
        <v>936124113</v>
      </c>
      <c r="C118" s="133" t="s">
        <v>87</v>
      </c>
      <c r="D118" s="18" t="s">
        <v>67</v>
      </c>
      <c r="E118" s="141">
        <v>1</v>
      </c>
      <c r="F118" s="175">
        <v>1.1620000000000001E-3</v>
      </c>
      <c r="G118" s="139">
        <f>E118*F118</f>
        <v>1.1620000000000001E-3</v>
      </c>
      <c r="H118" s="170"/>
      <c r="I118" s="142"/>
      <c r="J118" s="170"/>
      <c r="K118" s="206">
        <f t="shared" si="16"/>
        <v>0</v>
      </c>
      <c r="L118" s="254"/>
      <c r="M118" s="212"/>
      <c r="N118" s="219" t="s">
        <v>236</v>
      </c>
      <c r="O118" s="13" t="s">
        <v>257</v>
      </c>
      <c r="P118" s="227" t="s">
        <v>212</v>
      </c>
    </row>
    <row r="119" spans="1:16" ht="33.75" x14ac:dyDescent="0.2">
      <c r="A119" s="171">
        <f t="shared" si="17"/>
        <v>62</v>
      </c>
      <c r="B119" s="174" t="s">
        <v>151</v>
      </c>
      <c r="C119" s="138" t="s">
        <v>152</v>
      </c>
      <c r="D119" s="172" t="s">
        <v>67</v>
      </c>
      <c r="E119" s="141">
        <v>2</v>
      </c>
      <c r="F119" s="141"/>
      <c r="G119" s="139"/>
      <c r="H119" s="170"/>
      <c r="I119" s="142"/>
      <c r="J119" s="170"/>
      <c r="K119" s="206">
        <f t="shared" si="16"/>
        <v>0</v>
      </c>
      <c r="L119" s="254"/>
      <c r="M119" s="212"/>
      <c r="N119" s="219" t="s">
        <v>260</v>
      </c>
      <c r="O119" s="239" t="s">
        <v>278</v>
      </c>
      <c r="P119" s="227" t="s">
        <v>279</v>
      </c>
    </row>
    <row r="120" spans="1:16" ht="22.5" x14ac:dyDescent="0.2">
      <c r="A120" s="171">
        <f t="shared" si="17"/>
        <v>63</v>
      </c>
      <c r="B120" s="174" t="s">
        <v>237</v>
      </c>
      <c r="C120" s="138" t="s">
        <v>154</v>
      </c>
      <c r="D120" s="172" t="s">
        <v>67</v>
      </c>
      <c r="E120" s="141">
        <v>1</v>
      </c>
      <c r="F120" s="141"/>
      <c r="G120" s="139"/>
      <c r="H120" s="170"/>
      <c r="I120" s="142"/>
      <c r="J120" s="170"/>
      <c r="K120" s="206">
        <f t="shared" si="16"/>
        <v>0</v>
      </c>
      <c r="L120" s="254"/>
      <c r="M120" s="212"/>
      <c r="N120" s="219" t="s">
        <v>260</v>
      </c>
      <c r="O120" s="239" t="s">
        <v>278</v>
      </c>
      <c r="P120" s="227" t="s">
        <v>279</v>
      </c>
    </row>
    <row r="121" spans="1:16" ht="22.5" x14ac:dyDescent="0.2">
      <c r="A121" s="171">
        <f t="shared" si="17"/>
        <v>64</v>
      </c>
      <c r="B121" s="174" t="s">
        <v>175</v>
      </c>
      <c r="C121" s="138" t="s">
        <v>153</v>
      </c>
      <c r="D121" s="172" t="s">
        <v>67</v>
      </c>
      <c r="E121" s="141">
        <v>1</v>
      </c>
      <c r="F121" s="141"/>
      <c r="G121" s="139"/>
      <c r="H121" s="170"/>
      <c r="I121" s="142"/>
      <c r="J121" s="170"/>
      <c r="K121" s="206">
        <f t="shared" si="16"/>
        <v>0</v>
      </c>
      <c r="L121" s="254"/>
      <c r="M121" s="212"/>
      <c r="N121" s="219" t="s">
        <v>260</v>
      </c>
      <c r="O121" s="239" t="s">
        <v>278</v>
      </c>
      <c r="P121" s="227" t="s">
        <v>279</v>
      </c>
    </row>
    <row r="122" spans="1:16" ht="22.5" x14ac:dyDescent="0.2">
      <c r="A122" s="171">
        <f t="shared" si="17"/>
        <v>65</v>
      </c>
      <c r="B122" s="174" t="s">
        <v>176</v>
      </c>
      <c r="C122" s="159" t="s">
        <v>200</v>
      </c>
      <c r="D122" s="172" t="s">
        <v>67</v>
      </c>
      <c r="E122" s="141">
        <v>2</v>
      </c>
      <c r="F122" s="141">
        <v>0.01</v>
      </c>
      <c r="G122" s="139">
        <f t="shared" si="18"/>
        <v>0.02</v>
      </c>
      <c r="H122" s="170"/>
      <c r="I122" s="142"/>
      <c r="J122" s="170"/>
      <c r="K122" s="206">
        <f t="shared" si="16"/>
        <v>0</v>
      </c>
      <c r="L122" s="254"/>
      <c r="M122" s="212"/>
      <c r="N122" s="219" t="s">
        <v>260</v>
      </c>
      <c r="O122" s="239" t="s">
        <v>278</v>
      </c>
      <c r="P122" s="227" t="s">
        <v>280</v>
      </c>
    </row>
    <row r="123" spans="1:16" ht="22.5" x14ac:dyDescent="0.2">
      <c r="A123" s="171">
        <f t="shared" si="17"/>
        <v>66</v>
      </c>
      <c r="B123" s="174">
        <v>589333220</v>
      </c>
      <c r="C123" s="138" t="s">
        <v>213</v>
      </c>
      <c r="D123" s="18" t="s">
        <v>68</v>
      </c>
      <c r="E123" s="141">
        <v>0.1</v>
      </c>
      <c r="F123" s="175">
        <v>2.4289999999999998</v>
      </c>
      <c r="G123" s="139">
        <f>E123*F123</f>
        <v>0.2429</v>
      </c>
      <c r="H123" s="170"/>
      <c r="I123" s="142"/>
      <c r="J123" s="170"/>
      <c r="K123" s="206">
        <f t="shared" si="16"/>
        <v>0</v>
      </c>
      <c r="L123" s="254"/>
      <c r="M123" s="212"/>
      <c r="N123" s="219" t="s">
        <v>236</v>
      </c>
      <c r="O123" s="13" t="s">
        <v>258</v>
      </c>
      <c r="P123" s="228" t="s">
        <v>216</v>
      </c>
    </row>
    <row r="124" spans="1:16" ht="22.5" x14ac:dyDescent="0.2">
      <c r="A124" s="171">
        <f t="shared" si="17"/>
        <v>67</v>
      </c>
      <c r="B124" s="178">
        <v>953941210</v>
      </c>
      <c r="C124" s="10" t="s">
        <v>107</v>
      </c>
      <c r="D124" s="18" t="s">
        <v>67</v>
      </c>
      <c r="E124" s="141">
        <v>1</v>
      </c>
      <c r="F124" s="141">
        <v>4.5968000000000002E-2</v>
      </c>
      <c r="G124" s="139">
        <f t="shared" si="18"/>
        <v>4.5968000000000002E-2</v>
      </c>
      <c r="H124" s="170"/>
      <c r="I124" s="142"/>
      <c r="J124" s="170"/>
      <c r="K124" s="206">
        <f t="shared" si="16"/>
        <v>0</v>
      </c>
      <c r="L124" s="254"/>
      <c r="M124" s="212"/>
      <c r="N124" s="219" t="s">
        <v>236</v>
      </c>
      <c r="O124" s="13" t="s">
        <v>287</v>
      </c>
      <c r="P124" s="227" t="s">
        <v>188</v>
      </c>
    </row>
    <row r="125" spans="1:16" ht="22.5" x14ac:dyDescent="0.2">
      <c r="A125" s="171">
        <f t="shared" si="17"/>
        <v>68</v>
      </c>
      <c r="B125" s="178">
        <v>953941220</v>
      </c>
      <c r="C125" s="10" t="s">
        <v>108</v>
      </c>
      <c r="D125" s="18" t="s">
        <v>67</v>
      </c>
      <c r="E125" s="141">
        <v>1</v>
      </c>
      <c r="F125" s="146">
        <v>6.8510000000000001E-2</v>
      </c>
      <c r="G125" s="139">
        <f t="shared" si="18"/>
        <v>6.8510000000000001E-2</v>
      </c>
      <c r="H125" s="170"/>
      <c r="I125" s="142"/>
      <c r="J125" s="170"/>
      <c r="K125" s="206">
        <f t="shared" si="16"/>
        <v>0</v>
      </c>
      <c r="L125" s="254"/>
      <c r="M125" s="212"/>
      <c r="N125" s="219" t="s">
        <v>236</v>
      </c>
      <c r="O125" s="13" t="s">
        <v>287</v>
      </c>
      <c r="P125" s="227" t="s">
        <v>189</v>
      </c>
    </row>
    <row r="126" spans="1:16" x14ac:dyDescent="0.2">
      <c r="A126" s="171">
        <f t="shared" si="17"/>
        <v>69</v>
      </c>
      <c r="B126" s="178" t="s">
        <v>193</v>
      </c>
      <c r="C126" s="10" t="s">
        <v>117</v>
      </c>
      <c r="D126" s="18" t="s">
        <v>67</v>
      </c>
      <c r="E126" s="141">
        <v>1</v>
      </c>
      <c r="F126" s="146">
        <v>23</v>
      </c>
      <c r="G126" s="139">
        <f t="shared" si="18"/>
        <v>23</v>
      </c>
      <c r="H126" s="170"/>
      <c r="I126" s="142"/>
      <c r="J126" s="170"/>
      <c r="K126" s="206">
        <f t="shared" si="16"/>
        <v>0</v>
      </c>
      <c r="L126" s="254"/>
      <c r="M126" s="212"/>
      <c r="N126" s="219" t="s">
        <v>260</v>
      </c>
      <c r="O126" s="13" t="s">
        <v>258</v>
      </c>
      <c r="P126" s="227" t="s">
        <v>288</v>
      </c>
    </row>
    <row r="127" spans="1:16" x14ac:dyDescent="0.2">
      <c r="A127" s="171">
        <f t="shared" si="17"/>
        <v>70</v>
      </c>
      <c r="B127" s="178" t="s">
        <v>214</v>
      </c>
      <c r="C127" s="10" t="s">
        <v>118</v>
      </c>
      <c r="D127" s="18" t="s">
        <v>67</v>
      </c>
      <c r="E127" s="141">
        <v>1</v>
      </c>
      <c r="F127" s="146">
        <v>7</v>
      </c>
      <c r="G127" s="139">
        <f t="shared" si="18"/>
        <v>7</v>
      </c>
      <c r="H127" s="170"/>
      <c r="I127" s="142"/>
      <c r="J127" s="170"/>
      <c r="K127" s="206">
        <f t="shared" si="16"/>
        <v>0</v>
      </c>
      <c r="L127" s="254"/>
      <c r="M127" s="212"/>
      <c r="N127" s="219" t="s">
        <v>260</v>
      </c>
      <c r="O127" s="13" t="s">
        <v>258</v>
      </c>
      <c r="P127" s="227" t="s">
        <v>289</v>
      </c>
    </row>
    <row r="128" spans="1:16" ht="45" x14ac:dyDescent="0.2">
      <c r="A128" s="171">
        <f t="shared" si="17"/>
        <v>71</v>
      </c>
      <c r="B128" s="174">
        <v>997241611</v>
      </c>
      <c r="C128" s="10" t="s">
        <v>170</v>
      </c>
      <c r="D128" s="18" t="s">
        <v>56</v>
      </c>
      <c r="E128" s="141">
        <f>E129</f>
        <v>26.66</v>
      </c>
      <c r="F128" s="187"/>
      <c r="G128" s="139"/>
      <c r="H128" s="170"/>
      <c r="I128" s="142"/>
      <c r="J128" s="170"/>
      <c r="K128" s="206">
        <f t="shared" si="16"/>
        <v>0</v>
      </c>
      <c r="L128" s="254"/>
      <c r="M128" s="212"/>
      <c r="N128" s="219" t="s">
        <v>236</v>
      </c>
      <c r="O128" s="13" t="s">
        <v>281</v>
      </c>
      <c r="P128" s="232" t="s">
        <v>235</v>
      </c>
    </row>
    <row r="129" spans="1:16" ht="33.75" x14ac:dyDescent="0.2">
      <c r="A129" s="171">
        <f t="shared" si="17"/>
        <v>72</v>
      </c>
      <c r="B129" s="174">
        <v>997241511</v>
      </c>
      <c r="C129" s="10" t="s">
        <v>75</v>
      </c>
      <c r="D129" s="19" t="s">
        <v>56</v>
      </c>
      <c r="E129" s="141">
        <f>(18.82+2.166+1.813+3.861)</f>
        <v>26.66</v>
      </c>
      <c r="F129" s="141"/>
      <c r="G129" s="139"/>
      <c r="H129" s="170"/>
      <c r="I129" s="142"/>
      <c r="J129" s="170"/>
      <c r="K129" s="206">
        <f t="shared" si="16"/>
        <v>0</v>
      </c>
      <c r="L129" s="254"/>
      <c r="M129" s="212"/>
      <c r="N129" s="219" t="s">
        <v>236</v>
      </c>
      <c r="O129" s="13" t="s">
        <v>282</v>
      </c>
      <c r="P129" s="266" t="s">
        <v>305</v>
      </c>
    </row>
    <row r="130" spans="1:16" s="20" customFormat="1" ht="48" customHeight="1" x14ac:dyDescent="0.2">
      <c r="A130" s="171">
        <f t="shared" si="17"/>
        <v>73</v>
      </c>
      <c r="B130" s="174">
        <v>997241519</v>
      </c>
      <c r="C130" s="10" t="s">
        <v>249</v>
      </c>
      <c r="D130" s="18" t="s">
        <v>56</v>
      </c>
      <c r="E130" s="141">
        <f>18*E129</f>
        <v>479.88</v>
      </c>
      <c r="F130" s="146"/>
      <c r="G130" s="139"/>
      <c r="H130" s="170"/>
      <c r="I130" s="142"/>
      <c r="J130" s="170"/>
      <c r="K130" s="206">
        <f t="shared" si="16"/>
        <v>0</v>
      </c>
      <c r="L130" s="254"/>
      <c r="M130" s="212"/>
      <c r="N130" s="219" t="s">
        <v>236</v>
      </c>
      <c r="O130" s="240" t="s">
        <v>283</v>
      </c>
      <c r="P130" s="229" t="s">
        <v>306</v>
      </c>
    </row>
    <row r="131" spans="1:16" ht="22.5" x14ac:dyDescent="0.2">
      <c r="A131" s="171">
        <f t="shared" si="17"/>
        <v>74</v>
      </c>
      <c r="B131" s="174">
        <v>997241612</v>
      </c>
      <c r="C131" s="10" t="s">
        <v>180</v>
      </c>
      <c r="D131" s="18" t="s">
        <v>56</v>
      </c>
      <c r="E131" s="141">
        <f>(E14+E17)*1.8</f>
        <v>444.26339999999999</v>
      </c>
      <c r="F131" s="187"/>
      <c r="G131" s="139"/>
      <c r="H131" s="170"/>
      <c r="I131" s="142"/>
      <c r="J131" s="170"/>
      <c r="K131" s="206">
        <f t="shared" si="16"/>
        <v>0</v>
      </c>
      <c r="L131" s="254"/>
      <c r="M131" s="212"/>
      <c r="N131" s="219" t="s">
        <v>236</v>
      </c>
      <c r="O131" s="13" t="s">
        <v>284</v>
      </c>
      <c r="P131" s="228" t="s">
        <v>308</v>
      </c>
    </row>
    <row r="132" spans="1:16" ht="33.75" x14ac:dyDescent="0.2">
      <c r="A132" s="171">
        <f t="shared" si="17"/>
        <v>75</v>
      </c>
      <c r="B132" s="174">
        <v>997241531</v>
      </c>
      <c r="C132" s="10" t="s">
        <v>179</v>
      </c>
      <c r="D132" s="18" t="s">
        <v>56</v>
      </c>
      <c r="E132" s="141">
        <f>(E14+E17)*1.8</f>
        <v>444.26339999999999</v>
      </c>
      <c r="F132" s="146"/>
      <c r="G132" s="139"/>
      <c r="H132" s="170"/>
      <c r="I132" s="142"/>
      <c r="J132" s="170"/>
      <c r="K132" s="206">
        <f t="shared" si="16"/>
        <v>0</v>
      </c>
      <c r="L132" s="254"/>
      <c r="M132" s="212"/>
      <c r="N132" s="219" t="s">
        <v>236</v>
      </c>
      <c r="O132" s="13" t="s">
        <v>285</v>
      </c>
      <c r="P132" s="229" t="s">
        <v>309</v>
      </c>
    </row>
    <row r="133" spans="1:16" s="20" customFormat="1" ht="56.25" x14ac:dyDescent="0.2">
      <c r="A133" s="171">
        <f t="shared" si="17"/>
        <v>76</v>
      </c>
      <c r="B133" s="174">
        <v>997241539</v>
      </c>
      <c r="C133" s="10" t="s">
        <v>250</v>
      </c>
      <c r="D133" s="18" t="s">
        <v>56</v>
      </c>
      <c r="E133" s="141">
        <f>18*E132</f>
        <v>7996.7411999999995</v>
      </c>
      <c r="F133" s="146"/>
      <c r="G133" s="139"/>
      <c r="H133" s="170"/>
      <c r="I133" s="142"/>
      <c r="J133" s="170"/>
      <c r="K133" s="206">
        <f t="shared" si="16"/>
        <v>0</v>
      </c>
      <c r="L133" s="254"/>
      <c r="M133" s="212"/>
      <c r="N133" s="219" t="s">
        <v>236</v>
      </c>
      <c r="O133" s="240" t="s">
        <v>286</v>
      </c>
      <c r="P133" s="229" t="s">
        <v>306</v>
      </c>
    </row>
    <row r="134" spans="1:16" s="20" customFormat="1" ht="22.5" x14ac:dyDescent="0.2">
      <c r="A134" s="171">
        <f t="shared" si="17"/>
        <v>77</v>
      </c>
      <c r="B134" s="160">
        <v>998241012</v>
      </c>
      <c r="C134" s="161" t="s">
        <v>104</v>
      </c>
      <c r="D134" s="162" t="s">
        <v>56</v>
      </c>
      <c r="E134" s="141">
        <f>SUM(G136,G104,G70,G57,G47,G28)</f>
        <v>573.93243831354994</v>
      </c>
      <c r="F134" s="141"/>
      <c r="G134" s="139"/>
      <c r="H134" s="187"/>
      <c r="I134" s="163"/>
      <c r="J134" s="170"/>
      <c r="K134" s="206">
        <f t="shared" si="16"/>
        <v>0</v>
      </c>
      <c r="L134" s="254"/>
      <c r="M134" s="212"/>
      <c r="N134" s="219" t="s">
        <v>236</v>
      </c>
      <c r="O134" s="13" t="s">
        <v>287</v>
      </c>
      <c r="P134" s="227" t="s">
        <v>105</v>
      </c>
    </row>
    <row r="135" spans="1:16" x14ac:dyDescent="0.2">
      <c r="A135" s="171"/>
      <c r="B135" s="172"/>
      <c r="C135" s="143"/>
      <c r="D135" s="172"/>
      <c r="E135" s="140"/>
      <c r="F135" s="172"/>
      <c r="G135" s="139"/>
      <c r="H135" s="170"/>
      <c r="I135" s="142"/>
      <c r="J135" s="170"/>
      <c r="K135" s="206"/>
      <c r="L135" s="254"/>
      <c r="M135" s="212"/>
      <c r="N135" s="219"/>
      <c r="O135" s="238"/>
      <c r="P135" s="227"/>
    </row>
    <row r="136" spans="1:16" x14ac:dyDescent="0.2">
      <c r="A136" s="179" t="s">
        <v>29</v>
      </c>
      <c r="B136" s="15" t="s">
        <v>46</v>
      </c>
      <c r="C136" s="4" t="str">
        <f>C105</f>
        <v>Ostatní konstrukce a práce, bourání</v>
      </c>
      <c r="D136" s="2"/>
      <c r="E136" s="8"/>
      <c r="F136" s="98"/>
      <c r="G136" s="104">
        <f>SUM(G106:G135)</f>
        <v>194.32053999999999</v>
      </c>
      <c r="H136" s="100"/>
      <c r="I136" s="101">
        <f>SUM(I106:I135)</f>
        <v>0</v>
      </c>
      <c r="J136" s="102"/>
      <c r="K136" s="207">
        <f>SUM(K106:K135)</f>
        <v>0</v>
      </c>
      <c r="L136" s="255"/>
      <c r="M136" s="213"/>
      <c r="N136" s="220"/>
      <c r="O136" s="244"/>
      <c r="P136" s="234"/>
    </row>
    <row r="137" spans="1:16" x14ac:dyDescent="0.2">
      <c r="A137" s="169" t="s">
        <v>28</v>
      </c>
      <c r="B137" s="16" t="s">
        <v>52</v>
      </c>
      <c r="C137" s="3" t="s">
        <v>51</v>
      </c>
      <c r="D137" s="1"/>
      <c r="E137" s="7"/>
      <c r="F137" s="95"/>
      <c r="G137" s="96"/>
      <c r="H137" s="97"/>
      <c r="I137" s="103"/>
      <c r="J137" s="97"/>
      <c r="K137" s="208"/>
      <c r="L137" s="254"/>
      <c r="M137" s="214"/>
      <c r="N137" s="221"/>
      <c r="O137" s="237"/>
      <c r="P137" s="226"/>
    </row>
    <row r="138" spans="1:16" ht="45" x14ac:dyDescent="0.2">
      <c r="A138" s="171">
        <f>A134+1</f>
        <v>78</v>
      </c>
      <c r="B138" s="174" t="s">
        <v>215</v>
      </c>
      <c r="C138" s="11" t="s">
        <v>177</v>
      </c>
      <c r="D138" s="172" t="s">
        <v>56</v>
      </c>
      <c r="E138" s="141">
        <f>E128</f>
        <v>26.66</v>
      </c>
      <c r="F138" s="141">
        <v>1</v>
      </c>
      <c r="G138" s="139">
        <f>E138*F138</f>
        <v>26.66</v>
      </c>
      <c r="H138" s="170"/>
      <c r="I138" s="142"/>
      <c r="J138" s="170"/>
      <c r="K138" s="206">
        <f>E138*J138</f>
        <v>0</v>
      </c>
      <c r="L138" s="254"/>
      <c r="M138" s="212"/>
      <c r="N138" s="219" t="s">
        <v>260</v>
      </c>
      <c r="O138" s="13" t="s">
        <v>299</v>
      </c>
      <c r="P138" s="232" t="s">
        <v>227</v>
      </c>
    </row>
    <row r="139" spans="1:16" ht="45" x14ac:dyDescent="0.2">
      <c r="A139" s="171">
        <f>A138+1</f>
        <v>79</v>
      </c>
      <c r="B139" s="174" t="s">
        <v>243</v>
      </c>
      <c r="C139" s="11" t="s">
        <v>178</v>
      </c>
      <c r="D139" s="172" t="s">
        <v>56</v>
      </c>
      <c r="E139" s="141">
        <f>E131</f>
        <v>444.26339999999999</v>
      </c>
      <c r="F139" s="141">
        <v>1</v>
      </c>
      <c r="G139" s="139">
        <f>E139*F139</f>
        <v>444.26339999999999</v>
      </c>
      <c r="H139" s="170"/>
      <c r="I139" s="142"/>
      <c r="J139" s="170"/>
      <c r="K139" s="206">
        <f>E139*J139</f>
        <v>0</v>
      </c>
      <c r="L139" s="254"/>
      <c r="M139" s="212"/>
      <c r="N139" s="219" t="s">
        <v>260</v>
      </c>
      <c r="O139" s="13" t="s">
        <v>300</v>
      </c>
      <c r="P139" s="229" t="s">
        <v>310</v>
      </c>
    </row>
    <row r="140" spans="1:16" x14ac:dyDescent="0.2">
      <c r="A140" s="171"/>
      <c r="B140" s="172"/>
      <c r="C140" s="164"/>
      <c r="D140" s="172"/>
      <c r="E140" s="140"/>
      <c r="F140" s="172"/>
      <c r="G140" s="148"/>
      <c r="H140" s="173"/>
      <c r="I140" s="149"/>
      <c r="J140" s="180"/>
      <c r="K140" s="209"/>
      <c r="L140" s="254"/>
      <c r="M140" s="215"/>
      <c r="N140" s="222"/>
      <c r="O140" s="237"/>
      <c r="P140" s="226"/>
    </row>
    <row r="141" spans="1:16" ht="15.75" thickBot="1" x14ac:dyDescent="0.25">
      <c r="A141" s="188" t="s">
        <v>29</v>
      </c>
      <c r="B141" s="189" t="s">
        <v>53</v>
      </c>
      <c r="C141" s="190" t="str">
        <f>C137</f>
        <v>Poplatky za skládky</v>
      </c>
      <c r="D141" s="191"/>
      <c r="E141" s="192"/>
      <c r="F141" s="193"/>
      <c r="G141" s="194">
        <f>SUM(G137:G140)</f>
        <v>470.92340000000002</v>
      </c>
      <c r="H141" s="195"/>
      <c r="I141" s="196">
        <f>SUM(I137:I140)</f>
        <v>0</v>
      </c>
      <c r="J141" s="197"/>
      <c r="K141" s="211">
        <f>SUM(K137:K140)</f>
        <v>0</v>
      </c>
      <c r="L141" s="256"/>
      <c r="M141" s="246"/>
      <c r="N141" s="260"/>
      <c r="O141" s="247"/>
      <c r="P141" s="248"/>
    </row>
    <row r="142" spans="1:16" x14ac:dyDescent="0.2">
      <c r="L142" s="200"/>
    </row>
    <row r="143" spans="1:16" x14ac:dyDescent="0.2">
      <c r="L143" s="200"/>
    </row>
    <row r="144" spans="1:16" x14ac:dyDescent="0.2">
      <c r="L144" s="200"/>
    </row>
    <row r="145" spans="12:12" x14ac:dyDescent="0.2">
      <c r="L145" s="200"/>
    </row>
    <row r="146" spans="12:12" x14ac:dyDescent="0.2">
      <c r="L146" s="200"/>
    </row>
    <row r="147" spans="12:12" x14ac:dyDescent="0.2">
      <c r="L147" s="200"/>
    </row>
    <row r="148" spans="12:12" x14ac:dyDescent="0.2">
      <c r="L148" s="200"/>
    </row>
    <row r="149" spans="12:12" x14ac:dyDescent="0.2">
      <c r="L149" s="200"/>
    </row>
    <row r="150" spans="12:12" x14ac:dyDescent="0.2">
      <c r="L150" s="200"/>
    </row>
    <row r="151" spans="12:12" x14ac:dyDescent="0.2">
      <c r="L151" s="200"/>
    </row>
    <row r="152" spans="12:12" x14ac:dyDescent="0.2">
      <c r="L152" s="200"/>
    </row>
    <row r="153" spans="12:12" x14ac:dyDescent="0.2">
      <c r="L153" s="200"/>
    </row>
    <row r="154" spans="12:12" x14ac:dyDescent="0.2">
      <c r="L154" s="200"/>
    </row>
    <row r="155" spans="12:12" x14ac:dyDescent="0.2">
      <c r="L155" s="200"/>
    </row>
    <row r="156" spans="12:12" x14ac:dyDescent="0.2">
      <c r="L156" s="200"/>
    </row>
    <row r="157" spans="12:12" x14ac:dyDescent="0.2">
      <c r="L157" s="200"/>
    </row>
    <row r="158" spans="12:12" x14ac:dyDescent="0.2">
      <c r="L158" s="200"/>
    </row>
    <row r="159" spans="12:12" x14ac:dyDescent="0.2">
      <c r="L159" s="200"/>
    </row>
    <row r="160" spans="12:12" x14ac:dyDescent="0.2">
      <c r="L160" s="200"/>
    </row>
    <row r="161" spans="12:12" x14ac:dyDescent="0.2">
      <c r="L161" s="200"/>
    </row>
    <row r="162" spans="12:12" x14ac:dyDescent="0.2">
      <c r="L162" s="200"/>
    </row>
    <row r="163" spans="12:12" x14ac:dyDescent="0.2">
      <c r="L163" s="200"/>
    </row>
    <row r="164" spans="12:12" x14ac:dyDescent="0.2">
      <c r="L164" s="200"/>
    </row>
    <row r="165" spans="12:12" x14ac:dyDescent="0.2">
      <c r="L165" s="200"/>
    </row>
    <row r="166" spans="12:12" x14ac:dyDescent="0.2">
      <c r="L166" s="200"/>
    </row>
    <row r="167" spans="12:12" x14ac:dyDescent="0.2">
      <c r="L167" s="200"/>
    </row>
    <row r="168" spans="12:12" x14ac:dyDescent="0.2">
      <c r="L168" s="200"/>
    </row>
    <row r="169" spans="12:12" x14ac:dyDescent="0.2">
      <c r="L169" s="200"/>
    </row>
    <row r="170" spans="12:12" x14ac:dyDescent="0.2">
      <c r="L170" s="200"/>
    </row>
    <row r="171" spans="12:12" x14ac:dyDescent="0.2">
      <c r="L171" s="200"/>
    </row>
    <row r="172" spans="12:12" x14ac:dyDescent="0.2">
      <c r="L172" s="200"/>
    </row>
    <row r="173" spans="12:12" x14ac:dyDescent="0.2">
      <c r="L173" s="200"/>
    </row>
    <row r="174" spans="12:12" x14ac:dyDescent="0.2">
      <c r="L174" s="200"/>
    </row>
    <row r="175" spans="12:12" x14ac:dyDescent="0.2">
      <c r="L175" s="200"/>
    </row>
    <row r="176" spans="12:12" x14ac:dyDescent="0.2">
      <c r="L176" s="200"/>
    </row>
    <row r="177" spans="12:12" x14ac:dyDescent="0.2">
      <c r="L177" s="200"/>
    </row>
    <row r="178" spans="12:12" x14ac:dyDescent="0.2">
      <c r="L178" s="200"/>
    </row>
    <row r="179" spans="12:12" x14ac:dyDescent="0.2">
      <c r="L179" s="200"/>
    </row>
    <row r="180" spans="12:12" x14ac:dyDescent="0.2">
      <c r="L180" s="200"/>
    </row>
    <row r="181" spans="12:12" x14ac:dyDescent="0.2">
      <c r="L181" s="200"/>
    </row>
    <row r="182" spans="12:12" x14ac:dyDescent="0.2">
      <c r="L182" s="200"/>
    </row>
    <row r="183" spans="12:12" x14ac:dyDescent="0.2">
      <c r="L183" s="200"/>
    </row>
    <row r="184" spans="12:12" x14ac:dyDescent="0.2">
      <c r="L184" s="200"/>
    </row>
    <row r="185" spans="12:12" x14ac:dyDescent="0.2">
      <c r="L185" s="200"/>
    </row>
    <row r="186" spans="12:12" x14ac:dyDescent="0.2">
      <c r="L186" s="200"/>
    </row>
    <row r="187" spans="12:12" x14ac:dyDescent="0.2">
      <c r="L187" s="200"/>
    </row>
    <row r="188" spans="12:12" x14ac:dyDescent="0.2">
      <c r="L188" s="200"/>
    </row>
    <row r="189" spans="12:12" x14ac:dyDescent="0.2">
      <c r="L189" s="200"/>
    </row>
    <row r="190" spans="12:12" x14ac:dyDescent="0.2">
      <c r="L190" s="200"/>
    </row>
    <row r="191" spans="12:12" x14ac:dyDescent="0.2">
      <c r="L191" s="200"/>
    </row>
    <row r="192" spans="12:12" x14ac:dyDescent="0.2">
      <c r="L192" s="200"/>
    </row>
    <row r="193" spans="12:12" x14ac:dyDescent="0.2">
      <c r="L193" s="200"/>
    </row>
    <row r="194" spans="12:12" x14ac:dyDescent="0.2">
      <c r="L194" s="200"/>
    </row>
    <row r="195" spans="12:12" x14ac:dyDescent="0.2">
      <c r="L195" s="200"/>
    </row>
    <row r="196" spans="12:12" x14ac:dyDescent="0.2">
      <c r="L196" s="200"/>
    </row>
    <row r="197" spans="12:12" x14ac:dyDescent="0.2">
      <c r="L197" s="200"/>
    </row>
    <row r="198" spans="12:12" x14ac:dyDescent="0.2">
      <c r="L198" s="200"/>
    </row>
    <row r="199" spans="12:12" x14ac:dyDescent="0.2">
      <c r="L199" s="200"/>
    </row>
    <row r="200" spans="12:12" x14ac:dyDescent="0.2">
      <c r="L200" s="200"/>
    </row>
    <row r="201" spans="12:12" x14ac:dyDescent="0.2">
      <c r="L201" s="200"/>
    </row>
    <row r="202" spans="12:12" x14ac:dyDescent="0.2">
      <c r="L202" s="200"/>
    </row>
    <row r="203" spans="12:12" x14ac:dyDescent="0.2">
      <c r="L203" s="200"/>
    </row>
    <row r="204" spans="12:12" x14ac:dyDescent="0.2">
      <c r="L204" s="200"/>
    </row>
    <row r="205" spans="12:12" x14ac:dyDescent="0.2">
      <c r="L205" s="200"/>
    </row>
    <row r="206" spans="12:12" x14ac:dyDescent="0.2">
      <c r="L206" s="200"/>
    </row>
    <row r="207" spans="12:12" x14ac:dyDescent="0.2">
      <c r="L207" s="200"/>
    </row>
    <row r="208" spans="12:12" x14ac:dyDescent="0.2">
      <c r="L208" s="200"/>
    </row>
    <row r="209" spans="12:12" x14ac:dyDescent="0.2">
      <c r="L209" s="200"/>
    </row>
    <row r="210" spans="12:12" x14ac:dyDescent="0.2">
      <c r="L210" s="200"/>
    </row>
    <row r="211" spans="12:12" x14ac:dyDescent="0.2">
      <c r="L211" s="200"/>
    </row>
    <row r="212" spans="12:12" x14ac:dyDescent="0.2">
      <c r="L212" s="200"/>
    </row>
    <row r="213" spans="12:12" x14ac:dyDescent="0.2">
      <c r="L213" s="200"/>
    </row>
    <row r="214" spans="12:12" x14ac:dyDescent="0.2">
      <c r="L214" s="200"/>
    </row>
    <row r="215" spans="12:12" x14ac:dyDescent="0.2">
      <c r="L215" s="200"/>
    </row>
    <row r="216" spans="12:12" x14ac:dyDescent="0.2">
      <c r="L216" s="200"/>
    </row>
    <row r="217" spans="12:12" x14ac:dyDescent="0.2">
      <c r="L217" s="200"/>
    </row>
    <row r="218" spans="12:12" x14ac:dyDescent="0.2">
      <c r="L218" s="200"/>
    </row>
    <row r="219" spans="12:12" x14ac:dyDescent="0.2">
      <c r="L219" s="200"/>
    </row>
    <row r="220" spans="12:12" x14ac:dyDescent="0.2">
      <c r="L220" s="200"/>
    </row>
    <row r="221" spans="12:12" x14ac:dyDescent="0.2">
      <c r="L221" s="200"/>
    </row>
    <row r="222" spans="12:12" x14ac:dyDescent="0.2">
      <c r="L222" s="200"/>
    </row>
    <row r="223" spans="12:12" x14ac:dyDescent="0.2">
      <c r="L223" s="200"/>
    </row>
    <row r="224" spans="12:12" x14ac:dyDescent="0.2">
      <c r="L224" s="200"/>
    </row>
    <row r="225" spans="12:12" x14ac:dyDescent="0.2">
      <c r="L225" s="200"/>
    </row>
    <row r="226" spans="12:12" x14ac:dyDescent="0.2">
      <c r="L226" s="200"/>
    </row>
    <row r="227" spans="12:12" x14ac:dyDescent="0.2">
      <c r="L227" s="200"/>
    </row>
    <row r="228" spans="12:12" x14ac:dyDescent="0.2">
      <c r="L228" s="200"/>
    </row>
    <row r="229" spans="12:12" x14ac:dyDescent="0.2">
      <c r="L229" s="200"/>
    </row>
    <row r="230" spans="12:12" x14ac:dyDescent="0.2">
      <c r="L230" s="200"/>
    </row>
    <row r="231" spans="12:12" x14ac:dyDescent="0.2">
      <c r="L231" s="200"/>
    </row>
    <row r="232" spans="12:12" x14ac:dyDescent="0.2">
      <c r="L232" s="200"/>
    </row>
    <row r="233" spans="12:12" x14ac:dyDescent="0.2">
      <c r="L233" s="200"/>
    </row>
    <row r="234" spans="12:12" x14ac:dyDescent="0.2">
      <c r="L234" s="200"/>
    </row>
    <row r="235" spans="12:12" x14ac:dyDescent="0.2">
      <c r="L235" s="200"/>
    </row>
    <row r="236" spans="12:12" x14ac:dyDescent="0.2">
      <c r="L236" s="200"/>
    </row>
    <row r="237" spans="12:12" x14ac:dyDescent="0.2">
      <c r="L237" s="200"/>
    </row>
    <row r="238" spans="12:12" x14ac:dyDescent="0.2">
      <c r="L238" s="200"/>
    </row>
    <row r="239" spans="12:12" x14ac:dyDescent="0.2">
      <c r="L239" s="200"/>
    </row>
    <row r="240" spans="12:12" x14ac:dyDescent="0.2">
      <c r="L240" s="200"/>
    </row>
    <row r="241" spans="12:12" x14ac:dyDescent="0.2">
      <c r="L241" s="200"/>
    </row>
    <row r="242" spans="12:12" x14ac:dyDescent="0.2">
      <c r="L242" s="200"/>
    </row>
    <row r="243" spans="12:12" x14ac:dyDescent="0.2">
      <c r="L243" s="200"/>
    </row>
    <row r="244" spans="12:12" x14ac:dyDescent="0.2">
      <c r="L244" s="200"/>
    </row>
    <row r="245" spans="12:12" x14ac:dyDescent="0.2">
      <c r="L245" s="200"/>
    </row>
    <row r="246" spans="12:12" x14ac:dyDescent="0.2">
      <c r="L246" s="200"/>
    </row>
    <row r="247" spans="12:12" x14ac:dyDescent="0.2">
      <c r="L247" s="200"/>
    </row>
    <row r="248" spans="12:12" x14ac:dyDescent="0.2">
      <c r="L248" s="200"/>
    </row>
    <row r="249" spans="12:12" x14ac:dyDescent="0.2">
      <c r="L249" s="200"/>
    </row>
    <row r="250" spans="12:12" x14ac:dyDescent="0.2">
      <c r="L250" s="200"/>
    </row>
    <row r="251" spans="12:12" x14ac:dyDescent="0.2">
      <c r="L251" s="200"/>
    </row>
    <row r="252" spans="12:12" x14ac:dyDescent="0.2">
      <c r="L252" s="200"/>
    </row>
    <row r="253" spans="12:12" x14ac:dyDescent="0.2">
      <c r="L253" s="200"/>
    </row>
    <row r="254" spans="12:12" x14ac:dyDescent="0.2">
      <c r="L254" s="200"/>
    </row>
    <row r="255" spans="12:12" x14ac:dyDescent="0.2">
      <c r="L255" s="200"/>
    </row>
    <row r="256" spans="12:12" x14ac:dyDescent="0.2">
      <c r="L256" s="200"/>
    </row>
    <row r="257" spans="12:12" x14ac:dyDescent="0.2">
      <c r="L257" s="200"/>
    </row>
    <row r="258" spans="12:12" x14ac:dyDescent="0.2">
      <c r="L258" s="200"/>
    </row>
    <row r="259" spans="12:12" x14ac:dyDescent="0.2">
      <c r="L259" s="200"/>
    </row>
    <row r="260" spans="12:12" x14ac:dyDescent="0.2">
      <c r="L260" s="200"/>
    </row>
    <row r="261" spans="12:12" x14ac:dyDescent="0.2">
      <c r="L261" s="200"/>
    </row>
    <row r="262" spans="12:12" x14ac:dyDescent="0.2">
      <c r="L262" s="200"/>
    </row>
    <row r="263" spans="12:12" x14ac:dyDescent="0.2">
      <c r="L263" s="200"/>
    </row>
    <row r="264" spans="12:12" x14ac:dyDescent="0.2">
      <c r="L264" s="200"/>
    </row>
    <row r="265" spans="12:12" x14ac:dyDescent="0.2">
      <c r="L265" s="200"/>
    </row>
    <row r="266" spans="12:12" x14ac:dyDescent="0.2">
      <c r="L266" s="200"/>
    </row>
    <row r="267" spans="12:12" x14ac:dyDescent="0.2">
      <c r="L267" s="200"/>
    </row>
    <row r="268" spans="12:12" x14ac:dyDescent="0.2">
      <c r="L268" s="200"/>
    </row>
    <row r="269" spans="12:12" x14ac:dyDescent="0.2">
      <c r="L269" s="200"/>
    </row>
    <row r="270" spans="12:12" x14ac:dyDescent="0.2">
      <c r="L270" s="200"/>
    </row>
    <row r="271" spans="12:12" x14ac:dyDescent="0.2">
      <c r="L271" s="200"/>
    </row>
    <row r="272" spans="12:12" x14ac:dyDescent="0.2">
      <c r="L272" s="200"/>
    </row>
    <row r="273" spans="12:12" x14ac:dyDescent="0.2">
      <c r="L273" s="200"/>
    </row>
    <row r="274" spans="12:12" x14ac:dyDescent="0.2">
      <c r="L274" s="200"/>
    </row>
    <row r="275" spans="12:12" x14ac:dyDescent="0.2">
      <c r="L275" s="200"/>
    </row>
    <row r="276" spans="12:12" x14ac:dyDescent="0.2">
      <c r="L276" s="200"/>
    </row>
    <row r="277" spans="12:12" x14ac:dyDescent="0.2">
      <c r="L277" s="200"/>
    </row>
    <row r="278" spans="12:12" x14ac:dyDescent="0.2">
      <c r="L278" s="200"/>
    </row>
    <row r="279" spans="12:12" x14ac:dyDescent="0.2">
      <c r="L279" s="200"/>
    </row>
    <row r="280" spans="12:12" x14ac:dyDescent="0.2">
      <c r="L280" s="200"/>
    </row>
    <row r="281" spans="12:12" x14ac:dyDescent="0.2">
      <c r="L281" s="200"/>
    </row>
    <row r="282" spans="12:12" x14ac:dyDescent="0.2">
      <c r="L282" s="200"/>
    </row>
    <row r="283" spans="12:12" x14ac:dyDescent="0.2">
      <c r="L283" s="200"/>
    </row>
    <row r="284" spans="12:12" x14ac:dyDescent="0.2">
      <c r="L284" s="200"/>
    </row>
    <row r="285" spans="12:12" x14ac:dyDescent="0.2">
      <c r="L285" s="200"/>
    </row>
    <row r="286" spans="12:12" x14ac:dyDescent="0.2">
      <c r="L286" s="200"/>
    </row>
    <row r="287" spans="12:12" x14ac:dyDescent="0.2">
      <c r="L287" s="200"/>
    </row>
    <row r="288" spans="12:12" x14ac:dyDescent="0.2">
      <c r="L288" s="200"/>
    </row>
    <row r="289" spans="12:12" x14ac:dyDescent="0.2">
      <c r="L289" s="200"/>
    </row>
    <row r="290" spans="12:12" x14ac:dyDescent="0.2">
      <c r="L290" s="200"/>
    </row>
    <row r="291" spans="12:12" x14ac:dyDescent="0.2">
      <c r="L291" s="200"/>
    </row>
    <row r="292" spans="12:12" x14ac:dyDescent="0.2">
      <c r="L292" s="200"/>
    </row>
    <row r="293" spans="12:12" x14ac:dyDescent="0.2">
      <c r="L293" s="200"/>
    </row>
    <row r="294" spans="12:12" x14ac:dyDescent="0.2">
      <c r="L294" s="200"/>
    </row>
    <row r="295" spans="12:12" x14ac:dyDescent="0.2">
      <c r="L295" s="200"/>
    </row>
    <row r="296" spans="12:12" x14ac:dyDescent="0.2">
      <c r="L296" s="200"/>
    </row>
    <row r="297" spans="12:12" x14ac:dyDescent="0.2">
      <c r="L297" s="200"/>
    </row>
    <row r="298" spans="12:12" x14ac:dyDescent="0.2">
      <c r="L298" s="200"/>
    </row>
    <row r="299" spans="12:12" x14ac:dyDescent="0.2">
      <c r="L299" s="200"/>
    </row>
    <row r="300" spans="12:12" x14ac:dyDescent="0.2">
      <c r="L300" s="200"/>
    </row>
    <row r="301" spans="12:12" x14ac:dyDescent="0.2">
      <c r="L301" s="200"/>
    </row>
    <row r="302" spans="12:12" x14ac:dyDescent="0.2">
      <c r="L302" s="200"/>
    </row>
    <row r="303" spans="12:12" x14ac:dyDescent="0.2">
      <c r="L303" s="200"/>
    </row>
    <row r="304" spans="12:12" x14ac:dyDescent="0.2">
      <c r="L304" s="200"/>
    </row>
    <row r="305" spans="12:12" x14ac:dyDescent="0.2">
      <c r="L305" s="200"/>
    </row>
    <row r="306" spans="12:12" x14ac:dyDescent="0.2">
      <c r="L306" s="200"/>
    </row>
    <row r="307" spans="12:12" x14ac:dyDescent="0.2">
      <c r="L307" s="200"/>
    </row>
    <row r="308" spans="12:12" x14ac:dyDescent="0.2">
      <c r="L308" s="200"/>
    </row>
    <row r="309" spans="12:12" x14ac:dyDescent="0.2">
      <c r="L309" s="200"/>
    </row>
    <row r="310" spans="12:12" x14ac:dyDescent="0.2">
      <c r="L310" s="200"/>
    </row>
    <row r="311" spans="12:12" x14ac:dyDescent="0.2">
      <c r="L311" s="200"/>
    </row>
    <row r="312" spans="12:12" x14ac:dyDescent="0.2">
      <c r="L312" s="200"/>
    </row>
    <row r="313" spans="12:12" x14ac:dyDescent="0.2">
      <c r="L313" s="200"/>
    </row>
    <row r="314" spans="12:12" x14ac:dyDescent="0.2">
      <c r="L314" s="200"/>
    </row>
    <row r="315" spans="12:12" x14ac:dyDescent="0.2">
      <c r="L315" s="200"/>
    </row>
    <row r="316" spans="12:12" x14ac:dyDescent="0.2">
      <c r="L316" s="200"/>
    </row>
    <row r="317" spans="12:12" x14ac:dyDescent="0.2">
      <c r="L317" s="200"/>
    </row>
    <row r="318" spans="12:12" x14ac:dyDescent="0.2">
      <c r="L318" s="200"/>
    </row>
    <row r="319" spans="12:12" x14ac:dyDescent="0.2">
      <c r="L319" s="200"/>
    </row>
    <row r="320" spans="12:12" x14ac:dyDescent="0.2">
      <c r="L320" s="200"/>
    </row>
    <row r="321" spans="12:12" x14ac:dyDescent="0.2">
      <c r="L321" s="200"/>
    </row>
    <row r="322" spans="12:12" x14ac:dyDescent="0.2">
      <c r="L322" s="200"/>
    </row>
    <row r="323" spans="12:12" x14ac:dyDescent="0.2">
      <c r="L323" s="200"/>
    </row>
    <row r="324" spans="12:12" x14ac:dyDescent="0.2">
      <c r="L324" s="200"/>
    </row>
    <row r="325" spans="12:12" x14ac:dyDescent="0.2">
      <c r="L325" s="200"/>
    </row>
    <row r="326" spans="12:12" x14ac:dyDescent="0.2">
      <c r="L326" s="200"/>
    </row>
    <row r="327" spans="12:12" x14ac:dyDescent="0.2">
      <c r="L327" s="200"/>
    </row>
    <row r="328" spans="12:12" x14ac:dyDescent="0.2">
      <c r="L328" s="200"/>
    </row>
    <row r="329" spans="12:12" x14ac:dyDescent="0.2">
      <c r="L329" s="200"/>
    </row>
    <row r="330" spans="12:12" x14ac:dyDescent="0.2">
      <c r="L330" s="200"/>
    </row>
    <row r="331" spans="12:12" x14ac:dyDescent="0.2">
      <c r="L331" s="200"/>
    </row>
    <row r="332" spans="12:12" x14ac:dyDescent="0.2">
      <c r="L332" s="200"/>
    </row>
    <row r="333" spans="12:12" x14ac:dyDescent="0.2">
      <c r="L333" s="200"/>
    </row>
    <row r="334" spans="12:12" x14ac:dyDescent="0.2">
      <c r="L334" s="200"/>
    </row>
    <row r="335" spans="12:12" x14ac:dyDescent="0.2">
      <c r="L335" s="200"/>
    </row>
    <row r="336" spans="12:12" x14ac:dyDescent="0.2">
      <c r="L336" s="200"/>
    </row>
    <row r="337" spans="12:12" x14ac:dyDescent="0.2">
      <c r="L337" s="200"/>
    </row>
    <row r="338" spans="12:12" x14ac:dyDescent="0.2">
      <c r="L338" s="200"/>
    </row>
    <row r="339" spans="12:12" x14ac:dyDescent="0.2">
      <c r="L339" s="200"/>
    </row>
    <row r="340" spans="12:12" x14ac:dyDescent="0.2">
      <c r="L340" s="200"/>
    </row>
    <row r="341" spans="12:12" x14ac:dyDescent="0.2">
      <c r="L341" s="200"/>
    </row>
    <row r="342" spans="12:12" x14ac:dyDescent="0.2">
      <c r="L342" s="200"/>
    </row>
    <row r="343" spans="12:12" x14ac:dyDescent="0.2">
      <c r="L343" s="200"/>
    </row>
    <row r="344" spans="12:12" x14ac:dyDescent="0.2">
      <c r="L344" s="200"/>
    </row>
    <row r="345" spans="12:12" x14ac:dyDescent="0.2">
      <c r="L345" s="200"/>
    </row>
    <row r="346" spans="12:12" x14ac:dyDescent="0.2">
      <c r="L346" s="200"/>
    </row>
    <row r="347" spans="12:12" x14ac:dyDescent="0.2">
      <c r="L347" s="200"/>
    </row>
    <row r="348" spans="12:12" x14ac:dyDescent="0.2">
      <c r="L348" s="200"/>
    </row>
    <row r="349" spans="12:12" x14ac:dyDescent="0.2">
      <c r="L349" s="200"/>
    </row>
    <row r="350" spans="12:12" x14ac:dyDescent="0.2">
      <c r="L350" s="200"/>
    </row>
    <row r="351" spans="12:12" x14ac:dyDescent="0.2">
      <c r="L351" s="200"/>
    </row>
    <row r="352" spans="12:12" x14ac:dyDescent="0.2">
      <c r="L352" s="200"/>
    </row>
    <row r="353" spans="12:12" x14ac:dyDescent="0.2">
      <c r="L353" s="200"/>
    </row>
    <row r="354" spans="12:12" x14ac:dyDescent="0.2">
      <c r="L354" s="200"/>
    </row>
    <row r="355" spans="12:12" x14ac:dyDescent="0.2">
      <c r="L355" s="200"/>
    </row>
    <row r="356" spans="12:12" x14ac:dyDescent="0.2">
      <c r="L356" s="200"/>
    </row>
    <row r="357" spans="12:12" x14ac:dyDescent="0.2">
      <c r="L357" s="200"/>
    </row>
    <row r="358" spans="12:12" x14ac:dyDescent="0.2">
      <c r="L358" s="200"/>
    </row>
    <row r="359" spans="12:12" x14ac:dyDescent="0.2">
      <c r="L359" s="200"/>
    </row>
    <row r="360" spans="12:12" x14ac:dyDescent="0.2">
      <c r="L360" s="200"/>
    </row>
    <row r="361" spans="12:12" x14ac:dyDescent="0.2">
      <c r="L361" s="200"/>
    </row>
    <row r="362" spans="12:12" x14ac:dyDescent="0.2">
      <c r="L362" s="200"/>
    </row>
    <row r="363" spans="12:12" x14ac:dyDescent="0.2">
      <c r="L363" s="200"/>
    </row>
    <row r="364" spans="12:12" x14ac:dyDescent="0.2">
      <c r="L364" s="200"/>
    </row>
    <row r="365" spans="12:12" x14ac:dyDescent="0.2">
      <c r="L365" s="200"/>
    </row>
    <row r="366" spans="12:12" x14ac:dyDescent="0.2">
      <c r="L366" s="200"/>
    </row>
    <row r="367" spans="12:12" x14ac:dyDescent="0.2">
      <c r="L367" s="200"/>
    </row>
    <row r="368" spans="12:12" x14ac:dyDescent="0.2">
      <c r="L368" s="200"/>
    </row>
    <row r="369" spans="12:12" x14ac:dyDescent="0.2">
      <c r="L369" s="200"/>
    </row>
    <row r="370" spans="12:12" x14ac:dyDescent="0.2">
      <c r="L370" s="200"/>
    </row>
    <row r="371" spans="12:12" x14ac:dyDescent="0.2">
      <c r="L371" s="200"/>
    </row>
    <row r="372" spans="12:12" x14ac:dyDescent="0.2">
      <c r="L372" s="200"/>
    </row>
    <row r="373" spans="12:12" x14ac:dyDescent="0.2">
      <c r="L373" s="200"/>
    </row>
    <row r="374" spans="12:12" x14ac:dyDescent="0.2">
      <c r="L374" s="200"/>
    </row>
    <row r="375" spans="12:12" x14ac:dyDescent="0.2">
      <c r="L375" s="200"/>
    </row>
    <row r="376" spans="12:12" x14ac:dyDescent="0.2">
      <c r="L376" s="200"/>
    </row>
    <row r="377" spans="12:12" x14ac:dyDescent="0.2">
      <c r="L377" s="200"/>
    </row>
    <row r="378" spans="12:12" x14ac:dyDescent="0.2">
      <c r="L378" s="200"/>
    </row>
    <row r="379" spans="12:12" x14ac:dyDescent="0.2">
      <c r="L379" s="200"/>
    </row>
    <row r="380" spans="12:12" x14ac:dyDescent="0.2">
      <c r="L380" s="200"/>
    </row>
    <row r="381" spans="12:12" x14ac:dyDescent="0.2">
      <c r="L381" s="200"/>
    </row>
    <row r="382" spans="12:12" x14ac:dyDescent="0.2">
      <c r="L382" s="200"/>
    </row>
    <row r="383" spans="12:12" x14ac:dyDescent="0.2">
      <c r="L383" s="200"/>
    </row>
    <row r="384" spans="12:12" x14ac:dyDescent="0.2">
      <c r="L384" s="200"/>
    </row>
    <row r="385" spans="12:12" x14ac:dyDescent="0.2">
      <c r="L385" s="200"/>
    </row>
    <row r="386" spans="12:12" x14ac:dyDescent="0.2">
      <c r="L386" s="200"/>
    </row>
    <row r="387" spans="12:12" x14ac:dyDescent="0.2">
      <c r="L387" s="200"/>
    </row>
    <row r="388" spans="12:12" x14ac:dyDescent="0.2">
      <c r="L388" s="200"/>
    </row>
    <row r="389" spans="12:12" x14ac:dyDescent="0.2">
      <c r="L389" s="200"/>
    </row>
    <row r="390" spans="12:12" x14ac:dyDescent="0.2">
      <c r="L390" s="200"/>
    </row>
    <row r="391" spans="12:12" x14ac:dyDescent="0.2">
      <c r="L391" s="200"/>
    </row>
    <row r="392" spans="12:12" x14ac:dyDescent="0.2">
      <c r="L392" s="200"/>
    </row>
    <row r="393" spans="12:12" x14ac:dyDescent="0.2">
      <c r="L393" s="200"/>
    </row>
    <row r="394" spans="12:12" x14ac:dyDescent="0.2">
      <c r="L394" s="200"/>
    </row>
    <row r="395" spans="12:12" x14ac:dyDescent="0.2">
      <c r="L395" s="200"/>
    </row>
    <row r="396" spans="12:12" x14ac:dyDescent="0.2">
      <c r="L396" s="200"/>
    </row>
    <row r="397" spans="12:12" x14ac:dyDescent="0.2">
      <c r="L397" s="200"/>
    </row>
    <row r="398" spans="12:12" x14ac:dyDescent="0.2">
      <c r="L398" s="200"/>
    </row>
    <row r="399" spans="12:12" x14ac:dyDescent="0.2">
      <c r="L399" s="200"/>
    </row>
    <row r="400" spans="12:12" x14ac:dyDescent="0.2">
      <c r="L400" s="200"/>
    </row>
    <row r="401" spans="12:12" x14ac:dyDescent="0.2">
      <c r="L401" s="200"/>
    </row>
    <row r="402" spans="12:12" x14ac:dyDescent="0.2">
      <c r="L402" s="200"/>
    </row>
    <row r="403" spans="12:12" x14ac:dyDescent="0.2">
      <c r="L403" s="200"/>
    </row>
    <row r="404" spans="12:12" x14ac:dyDescent="0.2">
      <c r="L404" s="200"/>
    </row>
    <row r="405" spans="12:12" x14ac:dyDescent="0.2">
      <c r="L405" s="200"/>
    </row>
    <row r="406" spans="12:12" x14ac:dyDescent="0.2">
      <c r="L406" s="200"/>
    </row>
    <row r="407" spans="12:12" x14ac:dyDescent="0.2">
      <c r="L407" s="200"/>
    </row>
    <row r="408" spans="12:12" x14ac:dyDescent="0.2">
      <c r="L408" s="200"/>
    </row>
    <row r="409" spans="12:12" x14ac:dyDescent="0.2">
      <c r="L409" s="200"/>
    </row>
    <row r="410" spans="12:12" x14ac:dyDescent="0.2">
      <c r="L410" s="200"/>
    </row>
    <row r="411" spans="12:12" x14ac:dyDescent="0.2">
      <c r="L411" s="200"/>
    </row>
    <row r="412" spans="12:12" x14ac:dyDescent="0.2">
      <c r="L412" s="200"/>
    </row>
    <row r="413" spans="12:12" x14ac:dyDescent="0.2">
      <c r="L413" s="200"/>
    </row>
    <row r="414" spans="12:12" x14ac:dyDescent="0.2">
      <c r="L414" s="200"/>
    </row>
    <row r="415" spans="12:12" x14ac:dyDescent="0.2">
      <c r="L415" s="200"/>
    </row>
    <row r="416" spans="12:12" x14ac:dyDescent="0.2">
      <c r="L416" s="200"/>
    </row>
    <row r="417" spans="12:12" x14ac:dyDescent="0.2">
      <c r="L417" s="200"/>
    </row>
    <row r="418" spans="12:12" x14ac:dyDescent="0.2">
      <c r="L418" s="200"/>
    </row>
    <row r="419" spans="12:12" x14ac:dyDescent="0.2">
      <c r="L419" s="200"/>
    </row>
    <row r="420" spans="12:12" x14ac:dyDescent="0.2">
      <c r="L420" s="200"/>
    </row>
    <row r="421" spans="12:12" x14ac:dyDescent="0.2">
      <c r="L421" s="200"/>
    </row>
    <row r="422" spans="12:12" x14ac:dyDescent="0.2">
      <c r="L422" s="200"/>
    </row>
    <row r="423" spans="12:12" x14ac:dyDescent="0.2">
      <c r="L423" s="200"/>
    </row>
    <row r="424" spans="12:12" x14ac:dyDescent="0.2">
      <c r="L424" s="200"/>
    </row>
    <row r="425" spans="12:12" x14ac:dyDescent="0.2">
      <c r="L425" s="200"/>
    </row>
    <row r="426" spans="12:12" x14ac:dyDescent="0.2">
      <c r="L426" s="200"/>
    </row>
    <row r="427" spans="12:12" x14ac:dyDescent="0.2">
      <c r="L427" s="200"/>
    </row>
    <row r="428" spans="12:12" x14ac:dyDescent="0.2">
      <c r="L428" s="200"/>
    </row>
    <row r="429" spans="12:12" x14ac:dyDescent="0.2">
      <c r="L429" s="200"/>
    </row>
    <row r="430" spans="12:12" x14ac:dyDescent="0.2">
      <c r="L430" s="200"/>
    </row>
    <row r="431" spans="12:12" x14ac:dyDescent="0.2">
      <c r="L431" s="200"/>
    </row>
    <row r="432" spans="12:12" x14ac:dyDescent="0.2">
      <c r="L432" s="200"/>
    </row>
    <row r="433" spans="12:12" x14ac:dyDescent="0.2">
      <c r="L433" s="200"/>
    </row>
    <row r="434" spans="12:12" x14ac:dyDescent="0.2">
      <c r="L434" s="200"/>
    </row>
    <row r="435" spans="12:12" x14ac:dyDescent="0.2">
      <c r="L435" s="200"/>
    </row>
    <row r="436" spans="12:12" x14ac:dyDescent="0.2">
      <c r="L436" s="200"/>
    </row>
    <row r="437" spans="12:12" x14ac:dyDescent="0.2">
      <c r="L437" s="200"/>
    </row>
    <row r="438" spans="12:12" x14ac:dyDescent="0.2">
      <c r="L438" s="200"/>
    </row>
    <row r="439" spans="12:12" x14ac:dyDescent="0.2">
      <c r="L439" s="200"/>
    </row>
    <row r="440" spans="12:12" x14ac:dyDescent="0.2">
      <c r="L440" s="200"/>
    </row>
    <row r="441" spans="12:12" x14ac:dyDescent="0.2">
      <c r="L441" s="200"/>
    </row>
    <row r="442" spans="12:12" x14ac:dyDescent="0.2">
      <c r="L442" s="200"/>
    </row>
    <row r="443" spans="12:12" x14ac:dyDescent="0.2">
      <c r="L443" s="200"/>
    </row>
    <row r="444" spans="12:12" x14ac:dyDescent="0.2">
      <c r="L444" s="200"/>
    </row>
    <row r="445" spans="12:12" x14ac:dyDescent="0.2">
      <c r="L445" s="200"/>
    </row>
    <row r="446" spans="12:12" x14ac:dyDescent="0.2">
      <c r="L446" s="200"/>
    </row>
    <row r="447" spans="12:12" x14ac:dyDescent="0.2">
      <c r="L447" s="200"/>
    </row>
    <row r="448" spans="12:12" x14ac:dyDescent="0.2">
      <c r="L448" s="200"/>
    </row>
    <row r="449" spans="12:12" x14ac:dyDescent="0.2">
      <c r="L449" s="200"/>
    </row>
    <row r="450" spans="12:12" x14ac:dyDescent="0.2">
      <c r="L450" s="200"/>
    </row>
    <row r="451" spans="12:12" x14ac:dyDescent="0.2">
      <c r="L451" s="200"/>
    </row>
    <row r="452" spans="12:12" x14ac:dyDescent="0.2">
      <c r="L452" s="200"/>
    </row>
    <row r="453" spans="12:12" x14ac:dyDescent="0.2">
      <c r="L453" s="200"/>
    </row>
    <row r="454" spans="12:12" x14ac:dyDescent="0.2">
      <c r="L454" s="200"/>
    </row>
    <row r="455" spans="12:12" x14ac:dyDescent="0.2">
      <c r="L455" s="200"/>
    </row>
    <row r="456" spans="12:12" x14ac:dyDescent="0.2">
      <c r="L456" s="200"/>
    </row>
    <row r="457" spans="12:12" x14ac:dyDescent="0.2">
      <c r="L457" s="200"/>
    </row>
    <row r="458" spans="12:12" x14ac:dyDescent="0.2">
      <c r="L458" s="200"/>
    </row>
    <row r="459" spans="12:12" x14ac:dyDescent="0.2">
      <c r="L459" s="200"/>
    </row>
    <row r="460" spans="12:12" x14ac:dyDescent="0.2">
      <c r="L460" s="200"/>
    </row>
    <row r="461" spans="12:12" x14ac:dyDescent="0.2">
      <c r="L461" s="200"/>
    </row>
    <row r="462" spans="12:12" x14ac:dyDescent="0.2">
      <c r="L462" s="200"/>
    </row>
    <row r="463" spans="12:12" x14ac:dyDescent="0.2">
      <c r="L463" s="200"/>
    </row>
    <row r="464" spans="12:12" x14ac:dyDescent="0.2">
      <c r="L464" s="200"/>
    </row>
    <row r="465" spans="12:12" x14ac:dyDescent="0.2">
      <c r="L465" s="200"/>
    </row>
    <row r="466" spans="12:12" x14ac:dyDescent="0.2">
      <c r="L466" s="200"/>
    </row>
    <row r="467" spans="12:12" x14ac:dyDescent="0.2">
      <c r="L467" s="200"/>
    </row>
    <row r="468" spans="12:12" x14ac:dyDescent="0.2">
      <c r="L468" s="200"/>
    </row>
    <row r="469" spans="12:12" x14ac:dyDescent="0.2">
      <c r="L469" s="200"/>
    </row>
    <row r="470" spans="12:12" x14ac:dyDescent="0.2">
      <c r="L470" s="200"/>
    </row>
    <row r="471" spans="12:12" x14ac:dyDescent="0.2">
      <c r="L471" s="200"/>
    </row>
    <row r="472" spans="12:12" x14ac:dyDescent="0.2">
      <c r="L472" s="200"/>
    </row>
    <row r="473" spans="12:12" x14ac:dyDescent="0.2">
      <c r="L473" s="200"/>
    </row>
    <row r="474" spans="12:12" x14ac:dyDescent="0.2">
      <c r="L474" s="200"/>
    </row>
    <row r="475" spans="12:12" x14ac:dyDescent="0.2">
      <c r="L475" s="200"/>
    </row>
    <row r="476" spans="12:12" x14ac:dyDescent="0.2">
      <c r="L476" s="200"/>
    </row>
    <row r="477" spans="12:12" x14ac:dyDescent="0.2">
      <c r="L477" s="200"/>
    </row>
    <row r="478" spans="12:12" x14ac:dyDescent="0.2">
      <c r="L478" s="200"/>
    </row>
    <row r="479" spans="12:12" x14ac:dyDescent="0.2">
      <c r="L479" s="200"/>
    </row>
    <row r="480" spans="12:12" x14ac:dyDescent="0.2">
      <c r="L480" s="200"/>
    </row>
    <row r="481" spans="12:12" x14ac:dyDescent="0.2">
      <c r="L481" s="200"/>
    </row>
    <row r="482" spans="12:12" x14ac:dyDescent="0.2">
      <c r="L482" s="200"/>
    </row>
    <row r="483" spans="12:12" x14ac:dyDescent="0.2">
      <c r="L483" s="200"/>
    </row>
    <row r="484" spans="12:12" x14ac:dyDescent="0.2">
      <c r="L484" s="200"/>
    </row>
    <row r="485" spans="12:12" x14ac:dyDescent="0.2">
      <c r="L485" s="200"/>
    </row>
    <row r="486" spans="12:12" x14ac:dyDescent="0.2">
      <c r="L486" s="200"/>
    </row>
    <row r="487" spans="12:12" x14ac:dyDescent="0.2">
      <c r="L487" s="200"/>
    </row>
    <row r="488" spans="12:12" x14ac:dyDescent="0.2">
      <c r="L488" s="200"/>
    </row>
    <row r="489" spans="12:12" x14ac:dyDescent="0.2">
      <c r="L489" s="200"/>
    </row>
    <row r="490" spans="12:12" x14ac:dyDescent="0.2">
      <c r="L490" s="200"/>
    </row>
    <row r="491" spans="12:12" x14ac:dyDescent="0.2">
      <c r="L491" s="200"/>
    </row>
    <row r="492" spans="12:12" x14ac:dyDescent="0.2">
      <c r="L492" s="200"/>
    </row>
    <row r="493" spans="12:12" x14ac:dyDescent="0.2">
      <c r="L493" s="200"/>
    </row>
    <row r="494" spans="12:12" x14ac:dyDescent="0.2">
      <c r="L494" s="200"/>
    </row>
    <row r="495" spans="12:12" x14ac:dyDescent="0.2">
      <c r="L495" s="200"/>
    </row>
    <row r="496" spans="12:12" x14ac:dyDescent="0.2">
      <c r="L496" s="200"/>
    </row>
    <row r="497" spans="12:12" x14ac:dyDescent="0.2">
      <c r="L497" s="200"/>
    </row>
    <row r="498" spans="12:12" x14ac:dyDescent="0.2">
      <c r="L498" s="200"/>
    </row>
    <row r="499" spans="12:12" x14ac:dyDescent="0.2">
      <c r="L499" s="200"/>
    </row>
    <row r="500" spans="12:12" x14ac:dyDescent="0.2">
      <c r="L500" s="200"/>
    </row>
    <row r="501" spans="12:12" x14ac:dyDescent="0.2">
      <c r="L501" s="200"/>
    </row>
    <row r="502" spans="12:12" x14ac:dyDescent="0.2">
      <c r="L502" s="200"/>
    </row>
    <row r="503" spans="12:12" x14ac:dyDescent="0.2">
      <c r="L503" s="200"/>
    </row>
    <row r="504" spans="12:12" x14ac:dyDescent="0.2">
      <c r="L504" s="200"/>
    </row>
    <row r="505" spans="12:12" x14ac:dyDescent="0.2">
      <c r="L505" s="200"/>
    </row>
    <row r="506" spans="12:12" x14ac:dyDescent="0.2">
      <c r="L506" s="200"/>
    </row>
    <row r="507" spans="12:12" x14ac:dyDescent="0.2">
      <c r="L507" s="200"/>
    </row>
    <row r="508" spans="12:12" x14ac:dyDescent="0.2">
      <c r="L508" s="200"/>
    </row>
    <row r="509" spans="12:12" x14ac:dyDescent="0.2">
      <c r="L509" s="200"/>
    </row>
    <row r="510" spans="12:12" x14ac:dyDescent="0.2">
      <c r="L510" s="200"/>
    </row>
    <row r="511" spans="12:12" x14ac:dyDescent="0.2">
      <c r="L511" s="200"/>
    </row>
    <row r="512" spans="12:12" x14ac:dyDescent="0.2">
      <c r="L512" s="200"/>
    </row>
    <row r="513" spans="12:12" x14ac:dyDescent="0.2">
      <c r="L513" s="200"/>
    </row>
    <row r="514" spans="12:12" x14ac:dyDescent="0.2">
      <c r="L514" s="200"/>
    </row>
    <row r="515" spans="12:12" x14ac:dyDescent="0.2">
      <c r="L515" s="200"/>
    </row>
    <row r="516" spans="12:12" x14ac:dyDescent="0.2">
      <c r="L516" s="200"/>
    </row>
    <row r="517" spans="12:12" x14ac:dyDescent="0.2">
      <c r="L517" s="200"/>
    </row>
    <row r="518" spans="12:12" x14ac:dyDescent="0.2">
      <c r="L518" s="200"/>
    </row>
    <row r="519" spans="12:12" x14ac:dyDescent="0.2">
      <c r="L519" s="200"/>
    </row>
    <row r="520" spans="12:12" x14ac:dyDescent="0.2">
      <c r="L520" s="200"/>
    </row>
    <row r="521" spans="12:12" x14ac:dyDescent="0.2">
      <c r="L521" s="200"/>
    </row>
    <row r="522" spans="12:12" x14ac:dyDescent="0.2">
      <c r="L522" s="200"/>
    </row>
    <row r="523" spans="12:12" x14ac:dyDescent="0.2">
      <c r="L523" s="200"/>
    </row>
    <row r="524" spans="12:12" x14ac:dyDescent="0.2">
      <c r="L524" s="200"/>
    </row>
    <row r="525" spans="12:12" x14ac:dyDescent="0.2">
      <c r="L525" s="200"/>
    </row>
    <row r="526" spans="12:12" x14ac:dyDescent="0.2">
      <c r="L526" s="200"/>
    </row>
    <row r="527" spans="12:12" x14ac:dyDescent="0.2">
      <c r="L527" s="200"/>
    </row>
    <row r="528" spans="12:12" x14ac:dyDescent="0.2">
      <c r="L528" s="200"/>
    </row>
    <row r="529" spans="12:12" x14ac:dyDescent="0.2">
      <c r="L529" s="200"/>
    </row>
    <row r="530" spans="12:12" x14ac:dyDescent="0.2">
      <c r="L530" s="200"/>
    </row>
    <row r="531" spans="12:12" x14ac:dyDescent="0.2">
      <c r="L531" s="200"/>
    </row>
    <row r="532" spans="12:12" x14ac:dyDescent="0.2">
      <c r="L532" s="200"/>
    </row>
    <row r="533" spans="12:12" x14ac:dyDescent="0.2">
      <c r="L533" s="200"/>
    </row>
    <row r="534" spans="12:12" x14ac:dyDescent="0.2">
      <c r="L534" s="200"/>
    </row>
    <row r="535" spans="12:12" x14ac:dyDescent="0.2">
      <c r="L535" s="200"/>
    </row>
    <row r="536" spans="12:12" x14ac:dyDescent="0.2">
      <c r="L536" s="200"/>
    </row>
    <row r="537" spans="12:12" x14ac:dyDescent="0.2">
      <c r="L537" s="200"/>
    </row>
    <row r="538" spans="12:12" x14ac:dyDescent="0.2">
      <c r="L538" s="200"/>
    </row>
    <row r="539" spans="12:12" x14ac:dyDescent="0.2">
      <c r="L539" s="200"/>
    </row>
    <row r="540" spans="12:12" x14ac:dyDescent="0.2">
      <c r="L540" s="200"/>
    </row>
    <row r="541" spans="12:12" x14ac:dyDescent="0.2">
      <c r="L541" s="200"/>
    </row>
    <row r="542" spans="12:12" x14ac:dyDescent="0.2">
      <c r="L542" s="200"/>
    </row>
    <row r="543" spans="12:12" x14ac:dyDescent="0.2">
      <c r="L543" s="200"/>
    </row>
    <row r="544" spans="12:12" x14ac:dyDescent="0.2">
      <c r="L544" s="200"/>
    </row>
    <row r="545" spans="12:12" x14ac:dyDescent="0.2">
      <c r="L545" s="200"/>
    </row>
    <row r="546" spans="12:12" x14ac:dyDescent="0.2">
      <c r="L546" s="200"/>
    </row>
    <row r="547" spans="12:12" x14ac:dyDescent="0.2">
      <c r="L547" s="200"/>
    </row>
    <row r="548" spans="12:12" x14ac:dyDescent="0.2">
      <c r="L548" s="200"/>
    </row>
    <row r="549" spans="12:12" x14ac:dyDescent="0.2">
      <c r="L549" s="200"/>
    </row>
    <row r="550" spans="12:12" x14ac:dyDescent="0.2">
      <c r="L550" s="200"/>
    </row>
    <row r="551" spans="12:12" x14ac:dyDescent="0.2">
      <c r="L551" s="200"/>
    </row>
    <row r="552" spans="12:12" x14ac:dyDescent="0.2">
      <c r="L552" s="200"/>
    </row>
    <row r="553" spans="12:12" x14ac:dyDescent="0.2">
      <c r="L553" s="200"/>
    </row>
    <row r="554" spans="12:12" x14ac:dyDescent="0.2">
      <c r="L554" s="200"/>
    </row>
    <row r="555" spans="12:12" x14ac:dyDescent="0.2">
      <c r="L555" s="200"/>
    </row>
    <row r="556" spans="12:12" x14ac:dyDescent="0.2">
      <c r="L556" s="200"/>
    </row>
    <row r="557" spans="12:12" x14ac:dyDescent="0.2">
      <c r="L557" s="200"/>
    </row>
    <row r="558" spans="12:12" x14ac:dyDescent="0.2">
      <c r="L558" s="200"/>
    </row>
    <row r="559" spans="12:12" x14ac:dyDescent="0.2">
      <c r="L559" s="200"/>
    </row>
    <row r="560" spans="12:12" x14ac:dyDescent="0.2">
      <c r="L560" s="200"/>
    </row>
    <row r="561" spans="12:12" x14ac:dyDescent="0.2">
      <c r="L561" s="200"/>
    </row>
    <row r="562" spans="12:12" x14ac:dyDescent="0.2">
      <c r="L562" s="200"/>
    </row>
    <row r="563" spans="12:12" x14ac:dyDescent="0.2">
      <c r="L563" s="200"/>
    </row>
    <row r="564" spans="12:12" x14ac:dyDescent="0.2">
      <c r="L564" s="200"/>
    </row>
    <row r="565" spans="12:12" x14ac:dyDescent="0.2">
      <c r="L565" s="200"/>
    </row>
    <row r="566" spans="12:12" x14ac:dyDescent="0.2">
      <c r="L566" s="200"/>
    </row>
    <row r="567" spans="12:12" x14ac:dyDescent="0.2">
      <c r="L567" s="200"/>
    </row>
    <row r="568" spans="12:12" x14ac:dyDescent="0.2">
      <c r="L568" s="200"/>
    </row>
    <row r="569" spans="12:12" x14ac:dyDescent="0.2">
      <c r="L569" s="200"/>
    </row>
    <row r="570" spans="12:12" x14ac:dyDescent="0.2">
      <c r="L570" s="200"/>
    </row>
    <row r="571" spans="12:12" x14ac:dyDescent="0.2">
      <c r="L571" s="200"/>
    </row>
    <row r="572" spans="12:12" x14ac:dyDescent="0.2">
      <c r="L572" s="200"/>
    </row>
    <row r="573" spans="12:12" x14ac:dyDescent="0.2">
      <c r="L573" s="200"/>
    </row>
    <row r="574" spans="12:12" x14ac:dyDescent="0.2">
      <c r="L574" s="200"/>
    </row>
    <row r="575" spans="12:12" x14ac:dyDescent="0.2">
      <c r="L575" s="200"/>
    </row>
    <row r="576" spans="12:12" x14ac:dyDescent="0.2">
      <c r="L576" s="200"/>
    </row>
    <row r="577" spans="12:12" x14ac:dyDescent="0.2">
      <c r="L577" s="200"/>
    </row>
    <row r="578" spans="12:12" x14ac:dyDescent="0.2">
      <c r="L578" s="200"/>
    </row>
    <row r="579" spans="12:12" x14ac:dyDescent="0.2">
      <c r="L579" s="200"/>
    </row>
    <row r="580" spans="12:12" x14ac:dyDescent="0.2">
      <c r="L580" s="200"/>
    </row>
    <row r="581" spans="12:12" x14ac:dyDescent="0.2">
      <c r="L581" s="200"/>
    </row>
    <row r="582" spans="12:12" x14ac:dyDescent="0.2">
      <c r="L582" s="200"/>
    </row>
    <row r="583" spans="12:12" x14ac:dyDescent="0.2">
      <c r="L583" s="200"/>
    </row>
    <row r="584" spans="12:12" x14ac:dyDescent="0.2">
      <c r="L584" s="200"/>
    </row>
    <row r="585" spans="12:12" x14ac:dyDescent="0.2">
      <c r="L585" s="200"/>
    </row>
    <row r="586" spans="12:12" x14ac:dyDescent="0.2">
      <c r="L586" s="200"/>
    </row>
    <row r="587" spans="12:12" x14ac:dyDescent="0.2">
      <c r="L587" s="200"/>
    </row>
    <row r="588" spans="12:12" x14ac:dyDescent="0.2">
      <c r="L588" s="200"/>
    </row>
    <row r="589" spans="12:12" x14ac:dyDescent="0.2">
      <c r="L589" s="200"/>
    </row>
    <row r="590" spans="12:12" x14ac:dyDescent="0.2">
      <c r="L590" s="200"/>
    </row>
    <row r="591" spans="12:12" x14ac:dyDescent="0.2">
      <c r="L591" s="200"/>
    </row>
    <row r="592" spans="12:12" x14ac:dyDescent="0.2">
      <c r="L592" s="200"/>
    </row>
    <row r="593" spans="12:12" x14ac:dyDescent="0.2">
      <c r="L593" s="200"/>
    </row>
    <row r="594" spans="12:12" x14ac:dyDescent="0.2">
      <c r="L594" s="200"/>
    </row>
    <row r="595" spans="12:12" x14ac:dyDescent="0.2">
      <c r="L595" s="200"/>
    </row>
    <row r="596" spans="12:12" x14ac:dyDescent="0.2">
      <c r="L596" s="200"/>
    </row>
    <row r="597" spans="12:12" x14ac:dyDescent="0.2">
      <c r="L597" s="200"/>
    </row>
    <row r="598" spans="12:12" x14ac:dyDescent="0.2">
      <c r="L598" s="200"/>
    </row>
    <row r="599" spans="12:12" x14ac:dyDescent="0.2">
      <c r="L599" s="200"/>
    </row>
    <row r="600" spans="12:12" x14ac:dyDescent="0.2">
      <c r="L600" s="200"/>
    </row>
    <row r="601" spans="12:12" x14ac:dyDescent="0.2">
      <c r="L601" s="200"/>
    </row>
    <row r="602" spans="12:12" x14ac:dyDescent="0.2">
      <c r="L602" s="200"/>
    </row>
    <row r="603" spans="12:12" x14ac:dyDescent="0.2">
      <c r="L603" s="200"/>
    </row>
    <row r="604" spans="12:12" x14ac:dyDescent="0.2">
      <c r="L604" s="200"/>
    </row>
    <row r="605" spans="12:12" x14ac:dyDescent="0.2">
      <c r="L605" s="200"/>
    </row>
    <row r="606" spans="12:12" x14ac:dyDescent="0.2">
      <c r="L606" s="200"/>
    </row>
    <row r="607" spans="12:12" x14ac:dyDescent="0.2">
      <c r="L607" s="200"/>
    </row>
    <row r="608" spans="12:12" x14ac:dyDescent="0.2">
      <c r="L608" s="200"/>
    </row>
    <row r="609" spans="12:12" x14ac:dyDescent="0.2">
      <c r="L609" s="200"/>
    </row>
    <row r="610" spans="12:12" x14ac:dyDescent="0.2">
      <c r="L610" s="200"/>
    </row>
    <row r="611" spans="12:12" x14ac:dyDescent="0.2">
      <c r="L611" s="200"/>
    </row>
    <row r="612" spans="12:12" x14ac:dyDescent="0.2">
      <c r="L612" s="200"/>
    </row>
    <row r="613" spans="12:12" x14ac:dyDescent="0.2">
      <c r="L613" s="200"/>
    </row>
    <row r="614" spans="12:12" x14ac:dyDescent="0.2">
      <c r="L614" s="200"/>
    </row>
    <row r="615" spans="12:12" x14ac:dyDescent="0.2">
      <c r="L615" s="200"/>
    </row>
    <row r="616" spans="12:12" x14ac:dyDescent="0.2">
      <c r="L616" s="200"/>
    </row>
    <row r="617" spans="12:12" x14ac:dyDescent="0.2">
      <c r="L617" s="200"/>
    </row>
    <row r="618" spans="12:12" x14ac:dyDescent="0.2">
      <c r="L618" s="200"/>
    </row>
    <row r="619" spans="12:12" x14ac:dyDescent="0.2">
      <c r="L619" s="200"/>
    </row>
    <row r="620" spans="12:12" x14ac:dyDescent="0.2">
      <c r="L620" s="200"/>
    </row>
    <row r="621" spans="12:12" x14ac:dyDescent="0.2">
      <c r="L621" s="200"/>
    </row>
    <row r="622" spans="12:12" x14ac:dyDescent="0.2">
      <c r="L622" s="200"/>
    </row>
    <row r="623" spans="12:12" x14ac:dyDescent="0.2">
      <c r="L623" s="200"/>
    </row>
    <row r="624" spans="12:12" x14ac:dyDescent="0.2">
      <c r="L624" s="200"/>
    </row>
    <row r="625" spans="12:12" x14ac:dyDescent="0.2">
      <c r="L625" s="200"/>
    </row>
    <row r="626" spans="12:12" x14ac:dyDescent="0.2">
      <c r="L626" s="200"/>
    </row>
    <row r="627" spans="12:12" x14ac:dyDescent="0.2">
      <c r="L627" s="200"/>
    </row>
    <row r="628" spans="12:12" x14ac:dyDescent="0.2">
      <c r="L628" s="200"/>
    </row>
    <row r="629" spans="12:12" x14ac:dyDescent="0.2">
      <c r="L629" s="200"/>
    </row>
    <row r="630" spans="12:12" x14ac:dyDescent="0.2">
      <c r="L630" s="200"/>
    </row>
    <row r="631" spans="12:12" x14ac:dyDescent="0.2">
      <c r="L631" s="200"/>
    </row>
    <row r="632" spans="12:12" x14ac:dyDescent="0.2">
      <c r="L632" s="200"/>
    </row>
    <row r="633" spans="12:12" x14ac:dyDescent="0.2">
      <c r="L633" s="200"/>
    </row>
    <row r="634" spans="12:12" x14ac:dyDescent="0.2">
      <c r="L634" s="200"/>
    </row>
    <row r="635" spans="12:12" x14ac:dyDescent="0.2">
      <c r="L635" s="200"/>
    </row>
    <row r="636" spans="12:12" x14ac:dyDescent="0.2">
      <c r="L636" s="200"/>
    </row>
    <row r="637" spans="12:12" x14ac:dyDescent="0.2">
      <c r="L637" s="200"/>
    </row>
    <row r="638" spans="12:12" x14ac:dyDescent="0.2">
      <c r="L638" s="200"/>
    </row>
    <row r="639" spans="12:12" x14ac:dyDescent="0.2">
      <c r="L639" s="200"/>
    </row>
    <row r="640" spans="12:12" x14ac:dyDescent="0.2">
      <c r="L640" s="200"/>
    </row>
    <row r="641" spans="12:12" x14ac:dyDescent="0.2">
      <c r="L641" s="200"/>
    </row>
    <row r="642" spans="12:12" x14ac:dyDescent="0.2">
      <c r="L642" s="200"/>
    </row>
    <row r="643" spans="12:12" x14ac:dyDescent="0.2">
      <c r="L643" s="200"/>
    </row>
    <row r="644" spans="12:12" x14ac:dyDescent="0.2">
      <c r="L644" s="200"/>
    </row>
    <row r="645" spans="12:12" x14ac:dyDescent="0.2">
      <c r="L645" s="200"/>
    </row>
    <row r="646" spans="12:12" x14ac:dyDescent="0.2">
      <c r="L646" s="200"/>
    </row>
    <row r="647" spans="12:12" x14ac:dyDescent="0.2">
      <c r="L647" s="200"/>
    </row>
    <row r="648" spans="12:12" x14ac:dyDescent="0.2">
      <c r="L648" s="200"/>
    </row>
    <row r="649" spans="12:12" x14ac:dyDescent="0.2">
      <c r="L649" s="200"/>
    </row>
    <row r="650" spans="12:12" x14ac:dyDescent="0.2">
      <c r="L650" s="200"/>
    </row>
    <row r="651" spans="12:12" x14ac:dyDescent="0.2">
      <c r="L651" s="200"/>
    </row>
    <row r="652" spans="12:12" x14ac:dyDescent="0.2">
      <c r="L652" s="200"/>
    </row>
    <row r="653" spans="12:12" x14ac:dyDescent="0.2">
      <c r="L653" s="200"/>
    </row>
    <row r="654" spans="12:12" x14ac:dyDescent="0.2">
      <c r="L654" s="200"/>
    </row>
    <row r="655" spans="12:12" x14ac:dyDescent="0.2">
      <c r="L655" s="200"/>
    </row>
    <row r="656" spans="12:12" x14ac:dyDescent="0.2">
      <c r="L656" s="200"/>
    </row>
    <row r="657" spans="12:12" x14ac:dyDescent="0.2">
      <c r="L657" s="200"/>
    </row>
    <row r="658" spans="12:12" x14ac:dyDescent="0.2">
      <c r="L658" s="200"/>
    </row>
    <row r="659" spans="12:12" x14ac:dyDescent="0.2">
      <c r="L659" s="200"/>
    </row>
    <row r="660" spans="12:12" x14ac:dyDescent="0.2">
      <c r="L660" s="200"/>
    </row>
    <row r="661" spans="12:12" x14ac:dyDescent="0.2">
      <c r="L661" s="200"/>
    </row>
    <row r="662" spans="12:12" x14ac:dyDescent="0.2">
      <c r="L662" s="200"/>
    </row>
    <row r="663" spans="12:12" x14ac:dyDescent="0.2">
      <c r="L663" s="200"/>
    </row>
    <row r="664" spans="12:12" x14ac:dyDescent="0.2">
      <c r="L664" s="200"/>
    </row>
    <row r="665" spans="12:12" x14ac:dyDescent="0.2">
      <c r="L665" s="200"/>
    </row>
    <row r="666" spans="12:12" x14ac:dyDescent="0.2">
      <c r="L666" s="200"/>
    </row>
    <row r="667" spans="12:12" x14ac:dyDescent="0.2">
      <c r="L667" s="200"/>
    </row>
    <row r="668" spans="12:12" x14ac:dyDescent="0.2">
      <c r="L668" s="200"/>
    </row>
    <row r="669" spans="12:12" x14ac:dyDescent="0.2">
      <c r="L669" s="200"/>
    </row>
    <row r="670" spans="12:12" x14ac:dyDescent="0.2">
      <c r="L670" s="200"/>
    </row>
    <row r="671" spans="12:12" x14ac:dyDescent="0.2">
      <c r="L671" s="200"/>
    </row>
    <row r="672" spans="12:12" x14ac:dyDescent="0.2">
      <c r="L672" s="200"/>
    </row>
    <row r="673" spans="12:12" x14ac:dyDescent="0.2">
      <c r="L673" s="200"/>
    </row>
    <row r="674" spans="12:12" x14ac:dyDescent="0.2">
      <c r="L674" s="200"/>
    </row>
    <row r="675" spans="12:12" x14ac:dyDescent="0.2">
      <c r="L675" s="200"/>
    </row>
    <row r="676" spans="12:12" x14ac:dyDescent="0.2">
      <c r="L676" s="200"/>
    </row>
    <row r="677" spans="12:12" x14ac:dyDescent="0.2">
      <c r="L677" s="200"/>
    </row>
    <row r="678" spans="12:12" x14ac:dyDescent="0.2">
      <c r="L678" s="200"/>
    </row>
    <row r="679" spans="12:12" x14ac:dyDescent="0.2">
      <c r="L679" s="200"/>
    </row>
    <row r="680" spans="12:12" x14ac:dyDescent="0.2">
      <c r="L680" s="200"/>
    </row>
    <row r="681" spans="12:12" x14ac:dyDescent="0.2">
      <c r="L681" s="200"/>
    </row>
    <row r="682" spans="12:12" x14ac:dyDescent="0.2">
      <c r="L682" s="200"/>
    </row>
    <row r="683" spans="12:12" x14ac:dyDescent="0.2">
      <c r="L683" s="200"/>
    </row>
    <row r="684" spans="12:12" x14ac:dyDescent="0.2">
      <c r="L684" s="200"/>
    </row>
    <row r="685" spans="12:12" x14ac:dyDescent="0.2">
      <c r="L685" s="200"/>
    </row>
    <row r="686" spans="12:12" x14ac:dyDescent="0.2">
      <c r="L686" s="200"/>
    </row>
    <row r="687" spans="12:12" x14ac:dyDescent="0.2">
      <c r="L687" s="200"/>
    </row>
    <row r="688" spans="12:12" x14ac:dyDescent="0.2">
      <c r="L688" s="200"/>
    </row>
    <row r="689" spans="12:12" x14ac:dyDescent="0.2">
      <c r="L689" s="200"/>
    </row>
    <row r="690" spans="12:12" x14ac:dyDescent="0.2">
      <c r="L690" s="200"/>
    </row>
    <row r="691" spans="12:12" x14ac:dyDescent="0.2">
      <c r="L691" s="200"/>
    </row>
    <row r="692" spans="12:12" x14ac:dyDescent="0.2">
      <c r="L692" s="200"/>
    </row>
    <row r="693" spans="12:12" x14ac:dyDescent="0.2">
      <c r="L693" s="200"/>
    </row>
    <row r="694" spans="12:12" x14ac:dyDescent="0.2">
      <c r="L694" s="200"/>
    </row>
    <row r="695" spans="12:12" x14ac:dyDescent="0.2">
      <c r="L695" s="200"/>
    </row>
    <row r="696" spans="12:12" x14ac:dyDescent="0.2">
      <c r="L696" s="200"/>
    </row>
    <row r="697" spans="12:12" x14ac:dyDescent="0.2">
      <c r="L697" s="200"/>
    </row>
    <row r="698" spans="12:12" x14ac:dyDescent="0.2">
      <c r="L698" s="200"/>
    </row>
    <row r="699" spans="12:12" x14ac:dyDescent="0.2">
      <c r="L699" s="200"/>
    </row>
    <row r="700" spans="12:12" x14ac:dyDescent="0.2">
      <c r="L700" s="200"/>
    </row>
    <row r="701" spans="12:12" x14ac:dyDescent="0.2">
      <c r="L701" s="200"/>
    </row>
    <row r="702" spans="12:12" x14ac:dyDescent="0.2">
      <c r="L702" s="200"/>
    </row>
    <row r="703" spans="12:12" x14ac:dyDescent="0.2">
      <c r="L703" s="200"/>
    </row>
    <row r="704" spans="12:12" x14ac:dyDescent="0.2">
      <c r="L704" s="200"/>
    </row>
    <row r="705" spans="12:12" x14ac:dyDescent="0.2">
      <c r="L705" s="200"/>
    </row>
    <row r="706" spans="12:12" x14ac:dyDescent="0.2">
      <c r="L706" s="200"/>
    </row>
    <row r="707" spans="12:12" x14ac:dyDescent="0.2">
      <c r="L707" s="200"/>
    </row>
    <row r="708" spans="12:12" x14ac:dyDescent="0.2">
      <c r="L708" s="200"/>
    </row>
    <row r="709" spans="12:12" x14ac:dyDescent="0.2">
      <c r="L709" s="200"/>
    </row>
    <row r="710" spans="12:12" x14ac:dyDescent="0.2">
      <c r="L710" s="200"/>
    </row>
    <row r="711" spans="12:12" x14ac:dyDescent="0.2">
      <c r="L711" s="200"/>
    </row>
    <row r="712" spans="12:12" x14ac:dyDescent="0.2">
      <c r="L712" s="200"/>
    </row>
    <row r="713" spans="12:12" x14ac:dyDescent="0.2">
      <c r="L713" s="200"/>
    </row>
    <row r="714" spans="12:12" x14ac:dyDescent="0.2">
      <c r="L714" s="200"/>
    </row>
    <row r="715" spans="12:12" x14ac:dyDescent="0.2">
      <c r="L715" s="200"/>
    </row>
    <row r="716" spans="12:12" x14ac:dyDescent="0.2">
      <c r="L716" s="200"/>
    </row>
    <row r="717" spans="12:12" x14ac:dyDescent="0.2">
      <c r="L717" s="200"/>
    </row>
    <row r="718" spans="12:12" x14ac:dyDescent="0.2">
      <c r="L718" s="200"/>
    </row>
    <row r="719" spans="12:12" x14ac:dyDescent="0.2">
      <c r="L719" s="200"/>
    </row>
    <row r="720" spans="12:12" x14ac:dyDescent="0.2">
      <c r="L720" s="200"/>
    </row>
    <row r="721" spans="12:12" x14ac:dyDescent="0.2">
      <c r="L721" s="200"/>
    </row>
    <row r="722" spans="12:12" x14ac:dyDescent="0.2">
      <c r="L722" s="200"/>
    </row>
    <row r="723" spans="12:12" x14ac:dyDescent="0.2">
      <c r="L723" s="200"/>
    </row>
    <row r="724" spans="12:12" x14ac:dyDescent="0.2">
      <c r="L724" s="200"/>
    </row>
    <row r="725" spans="12:12" x14ac:dyDescent="0.2">
      <c r="L725" s="200"/>
    </row>
    <row r="726" spans="12:12" x14ac:dyDescent="0.2">
      <c r="L726" s="200"/>
    </row>
    <row r="727" spans="12:12" x14ac:dyDescent="0.2">
      <c r="L727" s="200"/>
    </row>
    <row r="728" spans="12:12" x14ac:dyDescent="0.2">
      <c r="L728" s="200"/>
    </row>
    <row r="729" spans="12:12" x14ac:dyDescent="0.2">
      <c r="L729" s="200"/>
    </row>
    <row r="730" spans="12:12" x14ac:dyDescent="0.2">
      <c r="L730" s="200"/>
    </row>
    <row r="731" spans="12:12" x14ac:dyDescent="0.2">
      <c r="L731" s="200"/>
    </row>
    <row r="732" spans="12:12" x14ac:dyDescent="0.2">
      <c r="L732" s="200"/>
    </row>
    <row r="733" spans="12:12" x14ac:dyDescent="0.2">
      <c r="L733" s="200"/>
    </row>
    <row r="734" spans="12:12" x14ac:dyDescent="0.2">
      <c r="L734" s="200"/>
    </row>
    <row r="735" spans="12:12" x14ac:dyDescent="0.2">
      <c r="L735" s="200"/>
    </row>
    <row r="736" spans="12:12" x14ac:dyDescent="0.2">
      <c r="L736" s="200"/>
    </row>
    <row r="737" spans="12:12" x14ac:dyDescent="0.2">
      <c r="L737" s="200"/>
    </row>
    <row r="738" spans="12:12" x14ac:dyDescent="0.2">
      <c r="L738" s="200"/>
    </row>
    <row r="739" spans="12:12" x14ac:dyDescent="0.2">
      <c r="L739" s="200"/>
    </row>
    <row r="740" spans="12:12" x14ac:dyDescent="0.2">
      <c r="L740" s="200"/>
    </row>
    <row r="741" spans="12:12" x14ac:dyDescent="0.2">
      <c r="L741" s="200"/>
    </row>
    <row r="742" spans="12:12" x14ac:dyDescent="0.2">
      <c r="L742" s="200"/>
    </row>
    <row r="743" spans="12:12" x14ac:dyDescent="0.2">
      <c r="L743" s="200"/>
    </row>
    <row r="744" spans="12:12" x14ac:dyDescent="0.2">
      <c r="L744" s="200"/>
    </row>
    <row r="745" spans="12:12" x14ac:dyDescent="0.2">
      <c r="L745" s="200"/>
    </row>
    <row r="746" spans="12:12" x14ac:dyDescent="0.2">
      <c r="L746" s="200"/>
    </row>
    <row r="747" spans="12:12" x14ac:dyDescent="0.2">
      <c r="L747" s="200"/>
    </row>
    <row r="748" spans="12:12" x14ac:dyDescent="0.2">
      <c r="L748" s="200"/>
    </row>
    <row r="749" spans="12:12" x14ac:dyDescent="0.2">
      <c r="L749" s="200"/>
    </row>
    <row r="750" spans="12:12" x14ac:dyDescent="0.2">
      <c r="L750" s="200"/>
    </row>
    <row r="751" spans="12:12" x14ac:dyDescent="0.2">
      <c r="L751" s="200"/>
    </row>
    <row r="752" spans="12:12" x14ac:dyDescent="0.2">
      <c r="L752" s="200"/>
    </row>
    <row r="753" spans="12:12" x14ac:dyDescent="0.2">
      <c r="L753" s="200"/>
    </row>
    <row r="754" spans="12:12" x14ac:dyDescent="0.2">
      <c r="L754" s="200"/>
    </row>
    <row r="755" spans="12:12" x14ac:dyDescent="0.2">
      <c r="L755" s="200"/>
    </row>
    <row r="756" spans="12:12" x14ac:dyDescent="0.2">
      <c r="L756" s="200"/>
    </row>
    <row r="757" spans="12:12" x14ac:dyDescent="0.2">
      <c r="L757" s="200"/>
    </row>
    <row r="758" spans="12:12" x14ac:dyDescent="0.2">
      <c r="L758" s="200"/>
    </row>
    <row r="759" spans="12:12" x14ac:dyDescent="0.2">
      <c r="L759" s="200"/>
    </row>
    <row r="760" spans="12:12" x14ac:dyDescent="0.2">
      <c r="L760" s="200"/>
    </row>
    <row r="761" spans="12:12" x14ac:dyDescent="0.2">
      <c r="L761" s="200"/>
    </row>
    <row r="762" spans="12:12" x14ac:dyDescent="0.2">
      <c r="L762" s="200"/>
    </row>
    <row r="763" spans="12:12" x14ac:dyDescent="0.2">
      <c r="L763" s="200"/>
    </row>
    <row r="764" spans="12:12" x14ac:dyDescent="0.2">
      <c r="L764" s="200"/>
    </row>
    <row r="765" spans="12:12" x14ac:dyDescent="0.2">
      <c r="L765" s="200"/>
    </row>
    <row r="766" spans="12:12" x14ac:dyDescent="0.2">
      <c r="L766" s="200"/>
    </row>
    <row r="767" spans="12:12" x14ac:dyDescent="0.2">
      <c r="L767" s="200"/>
    </row>
    <row r="768" spans="12:12" x14ac:dyDescent="0.2">
      <c r="L768" s="200"/>
    </row>
    <row r="769" spans="12:12" x14ac:dyDescent="0.2">
      <c r="L769" s="200"/>
    </row>
    <row r="770" spans="12:12" x14ac:dyDescent="0.2">
      <c r="L770" s="200"/>
    </row>
    <row r="771" spans="12:12" x14ac:dyDescent="0.2">
      <c r="L771" s="200"/>
    </row>
    <row r="772" spans="12:12" x14ac:dyDescent="0.2">
      <c r="L772" s="200"/>
    </row>
    <row r="773" spans="12:12" x14ac:dyDescent="0.2">
      <c r="L773" s="200"/>
    </row>
    <row r="774" spans="12:12" x14ac:dyDescent="0.2">
      <c r="L774" s="200"/>
    </row>
    <row r="775" spans="12:12" x14ac:dyDescent="0.2">
      <c r="L775" s="200"/>
    </row>
    <row r="776" spans="12:12" x14ac:dyDescent="0.2">
      <c r="L776" s="200"/>
    </row>
    <row r="777" spans="12:12" x14ac:dyDescent="0.2">
      <c r="L777" s="200"/>
    </row>
    <row r="778" spans="12:12" x14ac:dyDescent="0.2">
      <c r="L778" s="200"/>
    </row>
    <row r="779" spans="12:12" x14ac:dyDescent="0.2">
      <c r="L779" s="200"/>
    </row>
    <row r="780" spans="12:12" x14ac:dyDescent="0.2">
      <c r="L780" s="200"/>
    </row>
    <row r="781" spans="12:12" x14ac:dyDescent="0.2">
      <c r="L781" s="200"/>
    </row>
    <row r="782" spans="12:12" x14ac:dyDescent="0.2">
      <c r="L782" s="200"/>
    </row>
    <row r="783" spans="12:12" x14ac:dyDescent="0.2">
      <c r="L783" s="200"/>
    </row>
    <row r="784" spans="12:12" x14ac:dyDescent="0.2">
      <c r="L784" s="200"/>
    </row>
    <row r="785" spans="12:12" x14ac:dyDescent="0.2">
      <c r="L785" s="200"/>
    </row>
    <row r="786" spans="12:12" x14ac:dyDescent="0.2">
      <c r="L786" s="200"/>
    </row>
    <row r="787" spans="12:12" x14ac:dyDescent="0.2">
      <c r="L787" s="200"/>
    </row>
    <row r="788" spans="12:12" x14ac:dyDescent="0.2">
      <c r="L788" s="200"/>
    </row>
    <row r="789" spans="12:12" x14ac:dyDescent="0.2">
      <c r="L789" s="200"/>
    </row>
    <row r="790" spans="12:12" x14ac:dyDescent="0.2">
      <c r="L790" s="200"/>
    </row>
    <row r="791" spans="12:12" x14ac:dyDescent="0.2">
      <c r="L791" s="200"/>
    </row>
    <row r="792" spans="12:12" x14ac:dyDescent="0.2">
      <c r="L792" s="200"/>
    </row>
    <row r="793" spans="12:12" x14ac:dyDescent="0.2">
      <c r="L793" s="200"/>
    </row>
    <row r="794" spans="12:12" x14ac:dyDescent="0.2">
      <c r="L794" s="200"/>
    </row>
    <row r="795" spans="12:12" x14ac:dyDescent="0.2">
      <c r="L795" s="200"/>
    </row>
    <row r="796" spans="12:12" x14ac:dyDescent="0.2">
      <c r="L796" s="200"/>
    </row>
    <row r="797" spans="12:12" x14ac:dyDescent="0.2">
      <c r="L797" s="200"/>
    </row>
    <row r="798" spans="12:12" x14ac:dyDescent="0.2">
      <c r="L798" s="200"/>
    </row>
    <row r="799" spans="12:12" x14ac:dyDescent="0.2">
      <c r="L799" s="200"/>
    </row>
    <row r="800" spans="12:12" x14ac:dyDescent="0.2">
      <c r="L800" s="200"/>
    </row>
    <row r="801" spans="12:12" x14ac:dyDescent="0.2">
      <c r="L801" s="200"/>
    </row>
    <row r="802" spans="12:12" x14ac:dyDescent="0.2">
      <c r="L802" s="200"/>
    </row>
    <row r="803" spans="12:12" x14ac:dyDescent="0.2">
      <c r="L803" s="200"/>
    </row>
    <row r="804" spans="12:12" x14ac:dyDescent="0.2">
      <c r="L804" s="200"/>
    </row>
    <row r="805" spans="12:12" x14ac:dyDescent="0.2">
      <c r="L805" s="200"/>
    </row>
    <row r="806" spans="12:12" x14ac:dyDescent="0.2">
      <c r="L806" s="200"/>
    </row>
    <row r="807" spans="12:12" x14ac:dyDescent="0.2">
      <c r="L807" s="200"/>
    </row>
    <row r="808" spans="12:12" x14ac:dyDescent="0.2">
      <c r="L808" s="200"/>
    </row>
    <row r="809" spans="12:12" x14ac:dyDescent="0.2">
      <c r="L809" s="200"/>
    </row>
    <row r="810" spans="12:12" x14ac:dyDescent="0.2">
      <c r="L810" s="200"/>
    </row>
    <row r="811" spans="12:12" x14ac:dyDescent="0.2">
      <c r="L811" s="200"/>
    </row>
    <row r="812" spans="12:12" x14ac:dyDescent="0.2">
      <c r="L812" s="200"/>
    </row>
    <row r="813" spans="12:12" x14ac:dyDescent="0.2">
      <c r="L813" s="200"/>
    </row>
    <row r="814" spans="12:12" x14ac:dyDescent="0.2">
      <c r="L814" s="200"/>
    </row>
    <row r="815" spans="12:12" x14ac:dyDescent="0.2">
      <c r="L815" s="200"/>
    </row>
    <row r="816" spans="12:12" x14ac:dyDescent="0.2">
      <c r="L816" s="200"/>
    </row>
    <row r="817" spans="12:12" x14ac:dyDescent="0.2">
      <c r="L817" s="200"/>
    </row>
    <row r="818" spans="12:12" x14ac:dyDescent="0.2">
      <c r="L818" s="200"/>
    </row>
    <row r="819" spans="12:12" x14ac:dyDescent="0.2">
      <c r="L819" s="200"/>
    </row>
    <row r="820" spans="12:12" x14ac:dyDescent="0.2">
      <c r="L820" s="200"/>
    </row>
    <row r="821" spans="12:12" x14ac:dyDescent="0.2">
      <c r="L821" s="200"/>
    </row>
    <row r="822" spans="12:12" x14ac:dyDescent="0.2">
      <c r="L822" s="200"/>
    </row>
    <row r="823" spans="12:12" x14ac:dyDescent="0.2">
      <c r="L823" s="200"/>
    </row>
    <row r="824" spans="12:12" x14ac:dyDescent="0.2">
      <c r="L824" s="200"/>
    </row>
    <row r="825" spans="12:12" x14ac:dyDescent="0.2">
      <c r="L825" s="200"/>
    </row>
    <row r="826" spans="12:12" x14ac:dyDescent="0.2">
      <c r="L826" s="200"/>
    </row>
    <row r="827" spans="12:12" x14ac:dyDescent="0.2">
      <c r="L827" s="200"/>
    </row>
    <row r="828" spans="12:12" x14ac:dyDescent="0.2">
      <c r="L828" s="200"/>
    </row>
    <row r="829" spans="12:12" x14ac:dyDescent="0.2">
      <c r="L829" s="200"/>
    </row>
    <row r="830" spans="12:12" x14ac:dyDescent="0.2">
      <c r="L830" s="200"/>
    </row>
    <row r="831" spans="12:12" x14ac:dyDescent="0.2">
      <c r="L831" s="200"/>
    </row>
    <row r="832" spans="12:12" x14ac:dyDescent="0.2">
      <c r="L832" s="200"/>
    </row>
    <row r="833" spans="12:12" x14ac:dyDescent="0.2">
      <c r="L833" s="200"/>
    </row>
    <row r="834" spans="12:12" x14ac:dyDescent="0.2">
      <c r="L834" s="200"/>
    </row>
    <row r="835" spans="12:12" x14ac:dyDescent="0.2">
      <c r="L835" s="200"/>
    </row>
    <row r="836" spans="12:12" x14ac:dyDescent="0.2">
      <c r="L836" s="200"/>
    </row>
    <row r="837" spans="12:12" x14ac:dyDescent="0.2">
      <c r="L837" s="200"/>
    </row>
    <row r="838" spans="12:12" x14ac:dyDescent="0.2">
      <c r="L838" s="200"/>
    </row>
    <row r="839" spans="12:12" x14ac:dyDescent="0.2">
      <c r="L839" s="200"/>
    </row>
    <row r="840" spans="12:12" x14ac:dyDescent="0.2">
      <c r="L840" s="200"/>
    </row>
    <row r="841" spans="12:12" x14ac:dyDescent="0.2">
      <c r="L841" s="200"/>
    </row>
    <row r="842" spans="12:12" x14ac:dyDescent="0.2">
      <c r="L842" s="200"/>
    </row>
    <row r="843" spans="12:12" x14ac:dyDescent="0.2">
      <c r="L843" s="200"/>
    </row>
    <row r="844" spans="12:12" x14ac:dyDescent="0.2">
      <c r="L844" s="200"/>
    </row>
    <row r="845" spans="12:12" x14ac:dyDescent="0.2">
      <c r="L845" s="200"/>
    </row>
    <row r="846" spans="12:12" x14ac:dyDescent="0.2">
      <c r="L846" s="200"/>
    </row>
    <row r="847" spans="12:12" x14ac:dyDescent="0.2">
      <c r="L847" s="200"/>
    </row>
    <row r="848" spans="12:12" x14ac:dyDescent="0.2">
      <c r="L848" s="200"/>
    </row>
    <row r="849" spans="12:12" x14ac:dyDescent="0.2">
      <c r="L849" s="200"/>
    </row>
    <row r="850" spans="12:12" x14ac:dyDescent="0.2">
      <c r="L850" s="200"/>
    </row>
    <row r="851" spans="12:12" x14ac:dyDescent="0.2">
      <c r="L851" s="200"/>
    </row>
    <row r="852" spans="12:12" x14ac:dyDescent="0.2">
      <c r="L852" s="200"/>
    </row>
    <row r="853" spans="12:12" x14ac:dyDescent="0.2">
      <c r="L853" s="200"/>
    </row>
    <row r="854" spans="12:12" x14ac:dyDescent="0.2">
      <c r="L854" s="200"/>
    </row>
    <row r="855" spans="12:12" x14ac:dyDescent="0.2">
      <c r="L855" s="200"/>
    </row>
    <row r="856" spans="12:12" x14ac:dyDescent="0.2">
      <c r="L856" s="200"/>
    </row>
    <row r="857" spans="12:12" x14ac:dyDescent="0.2">
      <c r="L857" s="200"/>
    </row>
    <row r="858" spans="12:12" x14ac:dyDescent="0.2">
      <c r="L858" s="200"/>
    </row>
    <row r="859" spans="12:12" x14ac:dyDescent="0.2">
      <c r="L859" s="200"/>
    </row>
    <row r="860" spans="12:12" x14ac:dyDescent="0.2">
      <c r="L860" s="200"/>
    </row>
    <row r="861" spans="12:12" x14ac:dyDescent="0.2">
      <c r="L861" s="200"/>
    </row>
    <row r="862" spans="12:12" x14ac:dyDescent="0.2">
      <c r="L862" s="200"/>
    </row>
    <row r="863" spans="12:12" x14ac:dyDescent="0.2">
      <c r="L863" s="200"/>
    </row>
    <row r="864" spans="12:12" x14ac:dyDescent="0.2">
      <c r="L864" s="200"/>
    </row>
    <row r="865" spans="12:12" x14ac:dyDescent="0.2">
      <c r="L865" s="200"/>
    </row>
    <row r="866" spans="12:12" x14ac:dyDescent="0.2">
      <c r="L866" s="200"/>
    </row>
    <row r="867" spans="12:12" x14ac:dyDescent="0.2">
      <c r="L867" s="200"/>
    </row>
    <row r="868" spans="12:12" x14ac:dyDescent="0.2">
      <c r="L868" s="200"/>
    </row>
    <row r="869" spans="12:12" x14ac:dyDescent="0.2">
      <c r="L869" s="200"/>
    </row>
    <row r="870" spans="12:12" x14ac:dyDescent="0.2">
      <c r="L870" s="200"/>
    </row>
    <row r="871" spans="12:12" x14ac:dyDescent="0.2">
      <c r="L871" s="200"/>
    </row>
    <row r="872" spans="12:12" x14ac:dyDescent="0.2">
      <c r="L872" s="200"/>
    </row>
    <row r="873" spans="12:12" x14ac:dyDescent="0.2">
      <c r="L873" s="200"/>
    </row>
    <row r="874" spans="12:12" x14ac:dyDescent="0.2">
      <c r="L874" s="200"/>
    </row>
    <row r="875" spans="12:12" x14ac:dyDescent="0.2">
      <c r="L875" s="200"/>
    </row>
    <row r="876" spans="12:12" x14ac:dyDescent="0.2">
      <c r="L876" s="200"/>
    </row>
    <row r="877" spans="12:12" x14ac:dyDescent="0.2">
      <c r="L877" s="200"/>
    </row>
    <row r="878" spans="12:12" x14ac:dyDescent="0.2">
      <c r="L878" s="200"/>
    </row>
    <row r="879" spans="12:12" x14ac:dyDescent="0.2">
      <c r="L879" s="200"/>
    </row>
    <row r="880" spans="12:12" x14ac:dyDescent="0.2">
      <c r="L880" s="200"/>
    </row>
    <row r="881" spans="12:12" x14ac:dyDescent="0.2">
      <c r="L881" s="200"/>
    </row>
    <row r="882" spans="12:12" x14ac:dyDescent="0.2">
      <c r="L882" s="200"/>
    </row>
    <row r="883" spans="12:12" x14ac:dyDescent="0.2">
      <c r="L883" s="200"/>
    </row>
    <row r="884" spans="12:12" x14ac:dyDescent="0.2">
      <c r="L884" s="200"/>
    </row>
    <row r="885" spans="12:12" x14ac:dyDescent="0.2">
      <c r="L885" s="200"/>
    </row>
    <row r="886" spans="12:12" x14ac:dyDescent="0.2">
      <c r="L886" s="200"/>
    </row>
    <row r="887" spans="12:12" x14ac:dyDescent="0.2">
      <c r="L887" s="200"/>
    </row>
    <row r="888" spans="12:12" x14ac:dyDescent="0.2">
      <c r="L888" s="200"/>
    </row>
    <row r="889" spans="12:12" x14ac:dyDescent="0.2">
      <c r="L889" s="200"/>
    </row>
    <row r="890" spans="12:12" x14ac:dyDescent="0.2">
      <c r="L890" s="200"/>
    </row>
    <row r="891" spans="12:12" x14ac:dyDescent="0.2">
      <c r="L891" s="200"/>
    </row>
    <row r="892" spans="12:12" x14ac:dyDescent="0.2">
      <c r="L892" s="200"/>
    </row>
    <row r="893" spans="12:12" x14ac:dyDescent="0.2">
      <c r="L893" s="200"/>
    </row>
    <row r="894" spans="12:12" x14ac:dyDescent="0.2">
      <c r="L894" s="200"/>
    </row>
    <row r="895" spans="12:12" x14ac:dyDescent="0.2">
      <c r="L895" s="200"/>
    </row>
    <row r="896" spans="12:12" x14ac:dyDescent="0.2">
      <c r="L896" s="200"/>
    </row>
    <row r="897" spans="12:12" x14ac:dyDescent="0.2">
      <c r="L897" s="200"/>
    </row>
    <row r="898" spans="12:12" x14ac:dyDescent="0.2">
      <c r="L898" s="200"/>
    </row>
    <row r="899" spans="12:12" x14ac:dyDescent="0.2">
      <c r="L899" s="200"/>
    </row>
    <row r="900" spans="12:12" x14ac:dyDescent="0.2">
      <c r="L900" s="200"/>
    </row>
    <row r="901" spans="12:12" x14ac:dyDescent="0.2">
      <c r="L901" s="200"/>
    </row>
    <row r="902" spans="12:12" x14ac:dyDescent="0.2">
      <c r="L902" s="200"/>
    </row>
    <row r="903" spans="12:12" x14ac:dyDescent="0.2">
      <c r="L903" s="200"/>
    </row>
    <row r="904" spans="12:12" x14ac:dyDescent="0.2">
      <c r="L904" s="200"/>
    </row>
    <row r="905" spans="12:12" x14ac:dyDescent="0.2">
      <c r="L905" s="200"/>
    </row>
    <row r="906" spans="12:12" x14ac:dyDescent="0.2">
      <c r="L906" s="200"/>
    </row>
    <row r="907" spans="12:12" x14ac:dyDescent="0.2">
      <c r="L907" s="200"/>
    </row>
    <row r="908" spans="12:12" x14ac:dyDescent="0.2">
      <c r="L908" s="200"/>
    </row>
    <row r="909" spans="12:12" x14ac:dyDescent="0.2">
      <c r="L909" s="200"/>
    </row>
    <row r="910" spans="12:12" x14ac:dyDescent="0.2">
      <c r="L910" s="200"/>
    </row>
    <row r="911" spans="12:12" x14ac:dyDescent="0.2">
      <c r="L911" s="200"/>
    </row>
    <row r="912" spans="12:12" x14ac:dyDescent="0.2">
      <c r="L912" s="200"/>
    </row>
    <row r="913" spans="12:12" x14ac:dyDescent="0.2">
      <c r="L913" s="200"/>
    </row>
    <row r="914" spans="12:12" x14ac:dyDescent="0.2">
      <c r="L914" s="200"/>
    </row>
    <row r="915" spans="12:12" x14ac:dyDescent="0.2">
      <c r="L915" s="200"/>
    </row>
    <row r="916" spans="12:12" x14ac:dyDescent="0.2">
      <c r="L916" s="200"/>
    </row>
    <row r="917" spans="12:12" x14ac:dyDescent="0.2">
      <c r="L917" s="200"/>
    </row>
    <row r="918" spans="12:12" x14ac:dyDescent="0.2">
      <c r="L918" s="200"/>
    </row>
    <row r="919" spans="12:12" x14ac:dyDescent="0.2">
      <c r="L919" s="200"/>
    </row>
    <row r="920" spans="12:12" x14ac:dyDescent="0.2">
      <c r="L920" s="200"/>
    </row>
    <row r="921" spans="12:12" x14ac:dyDescent="0.2">
      <c r="L921" s="200"/>
    </row>
    <row r="922" spans="12:12" x14ac:dyDescent="0.2">
      <c r="L922" s="200"/>
    </row>
    <row r="923" spans="12:12" x14ac:dyDescent="0.2">
      <c r="L923" s="200"/>
    </row>
    <row r="924" spans="12:12" x14ac:dyDescent="0.2">
      <c r="L924" s="200"/>
    </row>
    <row r="925" spans="12:12" x14ac:dyDescent="0.2">
      <c r="L925" s="200"/>
    </row>
    <row r="926" spans="12:12" x14ac:dyDescent="0.2">
      <c r="L926" s="200"/>
    </row>
    <row r="927" spans="12:12" x14ac:dyDescent="0.2">
      <c r="L927" s="200"/>
    </row>
    <row r="928" spans="12:12" x14ac:dyDescent="0.2">
      <c r="L928" s="200"/>
    </row>
    <row r="929" spans="12:12" x14ac:dyDescent="0.2">
      <c r="L929" s="200"/>
    </row>
    <row r="930" spans="12:12" x14ac:dyDescent="0.2">
      <c r="L930" s="200"/>
    </row>
    <row r="931" spans="12:12" x14ac:dyDescent="0.2">
      <c r="L931" s="200"/>
    </row>
    <row r="932" spans="12:12" x14ac:dyDescent="0.2">
      <c r="L932" s="200"/>
    </row>
    <row r="933" spans="12:12" x14ac:dyDescent="0.2">
      <c r="L933" s="200"/>
    </row>
    <row r="934" spans="12:12" x14ac:dyDescent="0.2">
      <c r="L934" s="200"/>
    </row>
    <row r="935" spans="12:12" x14ac:dyDescent="0.2">
      <c r="L935" s="200"/>
    </row>
    <row r="936" spans="12:12" x14ac:dyDescent="0.2">
      <c r="L936" s="200"/>
    </row>
    <row r="937" spans="12:12" x14ac:dyDescent="0.2">
      <c r="L937" s="200"/>
    </row>
    <row r="938" spans="12:12" x14ac:dyDescent="0.2">
      <c r="L938" s="200"/>
    </row>
    <row r="939" spans="12:12" x14ac:dyDescent="0.2">
      <c r="L939" s="200"/>
    </row>
    <row r="940" spans="12:12" x14ac:dyDescent="0.2">
      <c r="L940" s="200"/>
    </row>
    <row r="941" spans="12:12" x14ac:dyDescent="0.2">
      <c r="L941" s="200"/>
    </row>
    <row r="942" spans="12:12" x14ac:dyDescent="0.2">
      <c r="L942" s="200"/>
    </row>
    <row r="943" spans="12:12" x14ac:dyDescent="0.2">
      <c r="L943" s="200"/>
    </row>
    <row r="944" spans="12:12" x14ac:dyDescent="0.2">
      <c r="L944" s="200"/>
    </row>
    <row r="945" spans="12:12" x14ac:dyDescent="0.2">
      <c r="L945" s="200"/>
    </row>
    <row r="946" spans="12:12" x14ac:dyDescent="0.2">
      <c r="L946" s="200"/>
    </row>
    <row r="947" spans="12:12" x14ac:dyDescent="0.2">
      <c r="L947" s="200"/>
    </row>
    <row r="948" spans="12:12" x14ac:dyDescent="0.2">
      <c r="L948" s="200"/>
    </row>
    <row r="949" spans="12:12" x14ac:dyDescent="0.2">
      <c r="L949" s="200"/>
    </row>
    <row r="950" spans="12:12" x14ac:dyDescent="0.2">
      <c r="L950" s="200"/>
    </row>
    <row r="951" spans="12:12" x14ac:dyDescent="0.2">
      <c r="L951" s="200"/>
    </row>
    <row r="952" spans="12:12" x14ac:dyDescent="0.2">
      <c r="L952" s="200"/>
    </row>
    <row r="953" spans="12:12" x14ac:dyDescent="0.2">
      <c r="L953" s="200"/>
    </row>
    <row r="954" spans="12:12" x14ac:dyDescent="0.2">
      <c r="L954" s="200"/>
    </row>
    <row r="955" spans="12:12" x14ac:dyDescent="0.2">
      <c r="L955" s="200"/>
    </row>
    <row r="956" spans="12:12" x14ac:dyDescent="0.2">
      <c r="L956" s="200"/>
    </row>
    <row r="957" spans="12:12" x14ac:dyDescent="0.2">
      <c r="L957" s="200"/>
    </row>
    <row r="958" spans="12:12" x14ac:dyDescent="0.2">
      <c r="L958" s="200"/>
    </row>
    <row r="959" spans="12:12" x14ac:dyDescent="0.2">
      <c r="L959" s="200"/>
    </row>
    <row r="960" spans="12:12" x14ac:dyDescent="0.2">
      <c r="L960" s="200"/>
    </row>
    <row r="961" spans="12:12" x14ac:dyDescent="0.2">
      <c r="L961" s="200"/>
    </row>
    <row r="962" spans="12:12" x14ac:dyDescent="0.2">
      <c r="L962" s="200"/>
    </row>
    <row r="963" spans="12:12" x14ac:dyDescent="0.2">
      <c r="L963" s="200"/>
    </row>
    <row r="964" spans="12:12" x14ac:dyDescent="0.2">
      <c r="L964" s="200"/>
    </row>
    <row r="965" spans="12:12" x14ac:dyDescent="0.2">
      <c r="L965" s="200"/>
    </row>
    <row r="966" spans="12:12" x14ac:dyDescent="0.2">
      <c r="L966" s="200"/>
    </row>
    <row r="967" spans="12:12" x14ac:dyDescent="0.2">
      <c r="L967" s="200"/>
    </row>
    <row r="968" spans="12:12" x14ac:dyDescent="0.2">
      <c r="L968" s="200"/>
    </row>
    <row r="969" spans="12:12" x14ac:dyDescent="0.2">
      <c r="L969" s="200"/>
    </row>
    <row r="970" spans="12:12" x14ac:dyDescent="0.2">
      <c r="L970" s="200"/>
    </row>
    <row r="971" spans="12:12" x14ac:dyDescent="0.2">
      <c r="L971" s="200"/>
    </row>
    <row r="972" spans="12:12" x14ac:dyDescent="0.2">
      <c r="L972" s="200"/>
    </row>
    <row r="973" spans="12:12" x14ac:dyDescent="0.2">
      <c r="L973" s="200"/>
    </row>
    <row r="974" spans="12:12" x14ac:dyDescent="0.2">
      <c r="L974" s="200"/>
    </row>
    <row r="975" spans="12:12" x14ac:dyDescent="0.2">
      <c r="L975" s="200"/>
    </row>
    <row r="976" spans="12:12" x14ac:dyDescent="0.2">
      <c r="L976" s="200"/>
    </row>
    <row r="977" spans="12:12" x14ac:dyDescent="0.2">
      <c r="L977" s="200"/>
    </row>
    <row r="978" spans="12:12" x14ac:dyDescent="0.2">
      <c r="L978" s="200"/>
    </row>
    <row r="979" spans="12:12" x14ac:dyDescent="0.2">
      <c r="L979" s="200"/>
    </row>
    <row r="980" spans="12:12" x14ac:dyDescent="0.2">
      <c r="L980" s="200"/>
    </row>
    <row r="981" spans="12:12" x14ac:dyDescent="0.2">
      <c r="L981" s="200"/>
    </row>
    <row r="982" spans="12:12" x14ac:dyDescent="0.2">
      <c r="L982" s="200"/>
    </row>
    <row r="983" spans="12:12" x14ac:dyDescent="0.2">
      <c r="L983" s="200"/>
    </row>
    <row r="984" spans="12:12" x14ac:dyDescent="0.2">
      <c r="L984" s="200"/>
    </row>
    <row r="985" spans="12:12" x14ac:dyDescent="0.2">
      <c r="L985" s="200"/>
    </row>
    <row r="986" spans="12:12" x14ac:dyDescent="0.2">
      <c r="L986" s="200"/>
    </row>
    <row r="987" spans="12:12" x14ac:dyDescent="0.2">
      <c r="L987" s="200"/>
    </row>
    <row r="988" spans="12:12" x14ac:dyDescent="0.2">
      <c r="L988" s="200"/>
    </row>
    <row r="989" spans="12:12" x14ac:dyDescent="0.2">
      <c r="L989" s="200"/>
    </row>
    <row r="990" spans="12:12" x14ac:dyDescent="0.2">
      <c r="L990" s="200"/>
    </row>
    <row r="991" spans="12:12" x14ac:dyDescent="0.2">
      <c r="L991" s="200"/>
    </row>
    <row r="992" spans="12:12" x14ac:dyDescent="0.2">
      <c r="L992" s="200"/>
    </row>
    <row r="993" spans="12:12" x14ac:dyDescent="0.2">
      <c r="L993" s="200"/>
    </row>
    <row r="994" spans="12:12" x14ac:dyDescent="0.2">
      <c r="L994" s="200"/>
    </row>
    <row r="995" spans="12:12" x14ac:dyDescent="0.2">
      <c r="L995" s="200"/>
    </row>
    <row r="996" spans="12:12" x14ac:dyDescent="0.2">
      <c r="L996" s="200"/>
    </row>
    <row r="997" spans="12:12" x14ac:dyDescent="0.2">
      <c r="L997" s="200"/>
    </row>
    <row r="998" spans="12:12" x14ac:dyDescent="0.2">
      <c r="L998" s="200"/>
    </row>
    <row r="999" spans="12:12" x14ac:dyDescent="0.2">
      <c r="L999" s="200"/>
    </row>
    <row r="1000" spans="12:12" x14ac:dyDescent="0.2">
      <c r="L1000" s="200"/>
    </row>
    <row r="1001" spans="12:12" x14ac:dyDescent="0.2">
      <c r="L1001" s="200"/>
    </row>
    <row r="1002" spans="12:12" x14ac:dyDescent="0.2">
      <c r="L1002" s="200"/>
    </row>
    <row r="1003" spans="12:12" x14ac:dyDescent="0.2">
      <c r="L1003" s="200"/>
    </row>
    <row r="1004" spans="12:12" x14ac:dyDescent="0.2">
      <c r="L1004" s="200"/>
    </row>
    <row r="1005" spans="12:12" x14ac:dyDescent="0.2">
      <c r="L1005" s="200"/>
    </row>
    <row r="1006" spans="12:12" x14ac:dyDescent="0.2">
      <c r="L1006" s="200"/>
    </row>
    <row r="1007" spans="12:12" x14ac:dyDescent="0.2">
      <c r="L1007" s="200"/>
    </row>
    <row r="1008" spans="12:12" x14ac:dyDescent="0.2">
      <c r="L1008" s="200"/>
    </row>
    <row r="1009" spans="12:12" x14ac:dyDescent="0.2">
      <c r="L1009" s="200"/>
    </row>
    <row r="1010" spans="12:12" x14ac:dyDescent="0.2">
      <c r="L1010" s="200"/>
    </row>
    <row r="1011" spans="12:12" x14ac:dyDescent="0.2">
      <c r="L1011" s="200"/>
    </row>
    <row r="1012" spans="12:12" x14ac:dyDescent="0.2">
      <c r="L1012" s="200"/>
    </row>
    <row r="1013" spans="12:12" x14ac:dyDescent="0.2">
      <c r="L1013" s="200"/>
    </row>
    <row r="1014" spans="12:12" x14ac:dyDescent="0.2">
      <c r="L1014" s="200"/>
    </row>
    <row r="1015" spans="12:12" x14ac:dyDescent="0.2">
      <c r="L1015" s="200"/>
    </row>
    <row r="1016" spans="12:12" x14ac:dyDescent="0.2">
      <c r="L1016" s="200"/>
    </row>
    <row r="1017" spans="12:12" x14ac:dyDescent="0.2">
      <c r="L1017" s="200"/>
    </row>
    <row r="1018" spans="12:12" x14ac:dyDescent="0.2">
      <c r="L1018" s="200"/>
    </row>
    <row r="1019" spans="12:12" x14ac:dyDescent="0.2">
      <c r="L1019" s="200"/>
    </row>
    <row r="1020" spans="12:12" x14ac:dyDescent="0.2">
      <c r="L1020" s="200"/>
    </row>
    <row r="1021" spans="12:12" x14ac:dyDescent="0.2">
      <c r="L1021" s="200"/>
    </row>
    <row r="1022" spans="12:12" x14ac:dyDescent="0.2">
      <c r="L1022" s="200"/>
    </row>
    <row r="1023" spans="12:12" x14ac:dyDescent="0.2">
      <c r="L1023" s="200"/>
    </row>
    <row r="1024" spans="12:12" x14ac:dyDescent="0.2">
      <c r="L1024" s="200"/>
    </row>
    <row r="1025" spans="12:12" x14ac:dyDescent="0.2">
      <c r="L1025" s="200"/>
    </row>
    <row r="1026" spans="12:12" x14ac:dyDescent="0.2">
      <c r="L1026" s="200"/>
    </row>
    <row r="1027" spans="12:12" x14ac:dyDescent="0.2">
      <c r="L1027" s="200"/>
    </row>
    <row r="1028" spans="12:12" x14ac:dyDescent="0.2">
      <c r="L1028" s="200"/>
    </row>
    <row r="1029" spans="12:12" x14ac:dyDescent="0.2">
      <c r="L1029" s="200"/>
    </row>
    <row r="1030" spans="12:12" x14ac:dyDescent="0.2">
      <c r="L1030" s="200"/>
    </row>
    <row r="1031" spans="12:12" x14ac:dyDescent="0.2">
      <c r="L1031" s="200"/>
    </row>
    <row r="1032" spans="12:12" x14ac:dyDescent="0.2">
      <c r="L1032" s="200"/>
    </row>
    <row r="1033" spans="12:12" x14ac:dyDescent="0.2">
      <c r="L1033" s="200"/>
    </row>
    <row r="1034" spans="12:12" x14ac:dyDescent="0.2">
      <c r="L1034" s="200"/>
    </row>
    <row r="1035" spans="12:12" x14ac:dyDescent="0.2">
      <c r="L1035" s="200"/>
    </row>
    <row r="1036" spans="12:12" x14ac:dyDescent="0.2">
      <c r="L1036" s="200"/>
    </row>
    <row r="1037" spans="12:12" x14ac:dyDescent="0.2">
      <c r="L1037" s="200"/>
    </row>
    <row r="1038" spans="12:12" x14ac:dyDescent="0.2">
      <c r="L1038" s="200"/>
    </row>
    <row r="1039" spans="12:12" x14ac:dyDescent="0.2">
      <c r="L1039" s="200"/>
    </row>
    <row r="1040" spans="12:12" x14ac:dyDescent="0.2">
      <c r="L1040" s="200"/>
    </row>
    <row r="1041" spans="12:12" x14ac:dyDescent="0.2">
      <c r="L1041" s="200"/>
    </row>
    <row r="1042" spans="12:12" x14ac:dyDescent="0.2">
      <c r="L1042" s="200"/>
    </row>
    <row r="1043" spans="12:12" x14ac:dyDescent="0.2">
      <c r="L1043" s="200"/>
    </row>
    <row r="1044" spans="12:12" x14ac:dyDescent="0.2">
      <c r="L1044" s="200"/>
    </row>
    <row r="1045" spans="12:12" x14ac:dyDescent="0.2">
      <c r="L1045" s="200"/>
    </row>
    <row r="1046" spans="12:12" x14ac:dyDescent="0.2">
      <c r="L1046" s="200"/>
    </row>
    <row r="1047" spans="12:12" x14ac:dyDescent="0.2">
      <c r="L1047" s="200"/>
    </row>
    <row r="1048" spans="12:12" x14ac:dyDescent="0.2">
      <c r="L1048" s="200"/>
    </row>
    <row r="1049" spans="12:12" x14ac:dyDescent="0.2">
      <c r="L1049" s="200"/>
    </row>
    <row r="1050" spans="12:12" x14ac:dyDescent="0.2">
      <c r="L1050" s="200"/>
    </row>
    <row r="1051" spans="12:12" x14ac:dyDescent="0.2">
      <c r="L1051" s="200"/>
    </row>
    <row r="1052" spans="12:12" x14ac:dyDescent="0.2">
      <c r="L1052" s="200"/>
    </row>
    <row r="1053" spans="12:12" x14ac:dyDescent="0.2">
      <c r="L1053" s="200"/>
    </row>
    <row r="1054" spans="12:12" x14ac:dyDescent="0.2">
      <c r="L1054" s="200"/>
    </row>
    <row r="1055" spans="12:12" x14ac:dyDescent="0.2">
      <c r="L1055" s="200"/>
    </row>
    <row r="1056" spans="12:12" x14ac:dyDescent="0.2">
      <c r="L1056" s="200"/>
    </row>
    <row r="1057" spans="12:12" x14ac:dyDescent="0.2">
      <c r="L1057" s="200"/>
    </row>
    <row r="1058" spans="12:12" x14ac:dyDescent="0.2">
      <c r="L1058" s="200"/>
    </row>
    <row r="1059" spans="12:12" x14ac:dyDescent="0.2">
      <c r="L1059" s="200"/>
    </row>
    <row r="1060" spans="12:12" x14ac:dyDescent="0.2">
      <c r="L1060" s="200"/>
    </row>
    <row r="1061" spans="12:12" x14ac:dyDescent="0.2">
      <c r="L1061" s="200"/>
    </row>
    <row r="1062" spans="12:12" x14ac:dyDescent="0.2">
      <c r="L1062" s="200"/>
    </row>
    <row r="1063" spans="12:12" x14ac:dyDescent="0.2">
      <c r="L1063" s="200"/>
    </row>
    <row r="1064" spans="12:12" x14ac:dyDescent="0.2">
      <c r="L1064" s="200"/>
    </row>
    <row r="1065" spans="12:12" x14ac:dyDescent="0.2">
      <c r="L1065" s="200"/>
    </row>
    <row r="1066" spans="12:12" x14ac:dyDescent="0.2">
      <c r="L1066" s="200"/>
    </row>
    <row r="1067" spans="12:12" x14ac:dyDescent="0.2">
      <c r="L1067" s="200"/>
    </row>
    <row r="1068" spans="12:12" x14ac:dyDescent="0.2">
      <c r="L1068" s="200"/>
    </row>
    <row r="1069" spans="12:12" x14ac:dyDescent="0.2">
      <c r="L1069" s="200"/>
    </row>
    <row r="1070" spans="12:12" x14ac:dyDescent="0.2">
      <c r="L1070" s="200"/>
    </row>
    <row r="1071" spans="12:12" x14ac:dyDescent="0.2">
      <c r="L1071" s="200"/>
    </row>
    <row r="1072" spans="12:12" x14ac:dyDescent="0.2">
      <c r="L1072" s="200"/>
    </row>
    <row r="1073" spans="12:12" x14ac:dyDescent="0.2">
      <c r="L1073" s="200"/>
    </row>
    <row r="1074" spans="12:12" x14ac:dyDescent="0.2">
      <c r="L1074" s="200"/>
    </row>
    <row r="1075" spans="12:12" x14ac:dyDescent="0.2">
      <c r="L1075" s="200"/>
    </row>
    <row r="1076" spans="12:12" x14ac:dyDescent="0.2">
      <c r="L1076" s="200"/>
    </row>
    <row r="1077" spans="12:12" x14ac:dyDescent="0.2">
      <c r="L1077" s="200"/>
    </row>
    <row r="1078" spans="12:12" x14ac:dyDescent="0.2">
      <c r="L1078" s="200"/>
    </row>
    <row r="1079" spans="12:12" x14ac:dyDescent="0.2">
      <c r="L1079" s="200"/>
    </row>
    <row r="1080" spans="12:12" x14ac:dyDescent="0.2">
      <c r="L1080" s="200"/>
    </row>
    <row r="1081" spans="12:12" x14ac:dyDescent="0.2">
      <c r="L1081" s="200"/>
    </row>
    <row r="1082" spans="12:12" x14ac:dyDescent="0.2">
      <c r="L1082" s="200"/>
    </row>
    <row r="1083" spans="12:12" x14ac:dyDescent="0.2">
      <c r="L1083" s="200"/>
    </row>
    <row r="1084" spans="12:12" x14ac:dyDescent="0.2">
      <c r="L1084" s="200"/>
    </row>
    <row r="1085" spans="12:12" x14ac:dyDescent="0.2">
      <c r="L1085" s="200"/>
    </row>
    <row r="1086" spans="12:12" x14ac:dyDescent="0.2">
      <c r="L1086" s="200"/>
    </row>
    <row r="1087" spans="12:12" x14ac:dyDescent="0.2">
      <c r="L1087" s="200"/>
    </row>
    <row r="1088" spans="12:12" x14ac:dyDescent="0.2">
      <c r="L1088" s="200"/>
    </row>
    <row r="1089" spans="12:12" x14ac:dyDescent="0.2">
      <c r="L1089" s="200"/>
    </row>
    <row r="1090" spans="12:12" x14ac:dyDescent="0.2">
      <c r="L1090" s="200"/>
    </row>
    <row r="1091" spans="12:12" x14ac:dyDescent="0.2">
      <c r="L1091" s="200"/>
    </row>
    <row r="1092" spans="12:12" x14ac:dyDescent="0.2">
      <c r="L1092" s="200"/>
    </row>
    <row r="1093" spans="12:12" x14ac:dyDescent="0.2">
      <c r="L1093" s="200"/>
    </row>
    <row r="1094" spans="12:12" x14ac:dyDescent="0.2">
      <c r="L1094" s="200"/>
    </row>
    <row r="1095" spans="12:12" x14ac:dyDescent="0.2">
      <c r="L1095" s="200"/>
    </row>
    <row r="1096" spans="12:12" x14ac:dyDescent="0.2">
      <c r="L1096" s="200"/>
    </row>
    <row r="1097" spans="12:12" x14ac:dyDescent="0.2">
      <c r="L1097" s="200"/>
    </row>
    <row r="1098" spans="12:12" x14ac:dyDescent="0.2">
      <c r="L1098" s="200"/>
    </row>
    <row r="1099" spans="12:12" x14ac:dyDescent="0.2">
      <c r="L1099" s="200"/>
    </row>
    <row r="1100" spans="12:12" x14ac:dyDescent="0.2">
      <c r="L1100" s="200"/>
    </row>
    <row r="1101" spans="12:12" x14ac:dyDescent="0.2">
      <c r="L1101" s="200"/>
    </row>
    <row r="1102" spans="12:12" x14ac:dyDescent="0.2">
      <c r="L1102" s="200"/>
    </row>
    <row r="1103" spans="12:12" x14ac:dyDescent="0.2">
      <c r="L1103" s="200"/>
    </row>
    <row r="1104" spans="12:12" x14ac:dyDescent="0.2">
      <c r="L1104" s="200"/>
    </row>
    <row r="1105" spans="12:12" x14ac:dyDescent="0.2">
      <c r="L1105" s="200"/>
    </row>
    <row r="1106" spans="12:12" x14ac:dyDescent="0.2">
      <c r="L1106" s="200"/>
    </row>
    <row r="1107" spans="12:12" x14ac:dyDescent="0.2">
      <c r="L1107" s="200"/>
    </row>
    <row r="1108" spans="12:12" x14ac:dyDescent="0.2">
      <c r="L1108" s="200"/>
    </row>
    <row r="1109" spans="12:12" x14ac:dyDescent="0.2">
      <c r="L1109" s="200"/>
    </row>
    <row r="1110" spans="12:12" x14ac:dyDescent="0.2">
      <c r="L1110" s="200"/>
    </row>
    <row r="1111" spans="12:12" x14ac:dyDescent="0.2">
      <c r="L1111" s="200"/>
    </row>
    <row r="1112" spans="12:12" x14ac:dyDescent="0.2">
      <c r="L1112" s="200"/>
    </row>
    <row r="1113" spans="12:12" x14ac:dyDescent="0.2">
      <c r="L1113" s="200"/>
    </row>
    <row r="1114" spans="12:12" x14ac:dyDescent="0.2">
      <c r="L1114" s="200"/>
    </row>
    <row r="1115" spans="12:12" x14ac:dyDescent="0.2">
      <c r="L1115" s="200"/>
    </row>
    <row r="1116" spans="12:12" x14ac:dyDescent="0.2">
      <c r="L1116" s="200"/>
    </row>
    <row r="1117" spans="12:12" x14ac:dyDescent="0.2">
      <c r="L1117" s="200"/>
    </row>
    <row r="1118" spans="12:12" x14ac:dyDescent="0.2">
      <c r="L1118" s="200"/>
    </row>
    <row r="1119" spans="12:12" x14ac:dyDescent="0.2">
      <c r="L1119" s="200"/>
    </row>
    <row r="1120" spans="12:12" x14ac:dyDescent="0.2">
      <c r="L1120" s="200"/>
    </row>
    <row r="1121" spans="12:12" x14ac:dyDescent="0.2">
      <c r="L1121" s="200"/>
    </row>
    <row r="1122" spans="12:12" x14ac:dyDescent="0.2">
      <c r="L1122" s="200"/>
    </row>
    <row r="1123" spans="12:12" x14ac:dyDescent="0.2">
      <c r="L1123" s="200"/>
    </row>
    <row r="1124" spans="12:12" x14ac:dyDescent="0.2">
      <c r="L1124" s="200"/>
    </row>
    <row r="1125" spans="12:12" x14ac:dyDescent="0.2">
      <c r="L1125" s="200"/>
    </row>
    <row r="1126" spans="12:12" x14ac:dyDescent="0.2">
      <c r="L1126" s="200"/>
    </row>
    <row r="1127" spans="12:12" x14ac:dyDescent="0.2">
      <c r="L1127" s="200"/>
    </row>
    <row r="1128" spans="12:12" x14ac:dyDescent="0.2">
      <c r="L1128" s="200"/>
    </row>
    <row r="1129" spans="12:12" x14ac:dyDescent="0.2">
      <c r="L1129" s="200"/>
    </row>
    <row r="1130" spans="12:12" x14ac:dyDescent="0.2">
      <c r="L1130" s="200"/>
    </row>
    <row r="1131" spans="12:12" x14ac:dyDescent="0.2">
      <c r="L1131" s="200"/>
    </row>
    <row r="1132" spans="12:12" x14ac:dyDescent="0.2">
      <c r="L1132" s="200"/>
    </row>
    <row r="1133" spans="12:12" x14ac:dyDescent="0.2">
      <c r="L1133" s="200"/>
    </row>
    <row r="1134" spans="12:12" x14ac:dyDescent="0.2">
      <c r="L1134" s="200"/>
    </row>
    <row r="1135" spans="12:12" x14ac:dyDescent="0.2">
      <c r="L1135" s="200"/>
    </row>
    <row r="1136" spans="12:12" x14ac:dyDescent="0.2">
      <c r="L1136" s="200"/>
    </row>
    <row r="1137" spans="12:12" x14ac:dyDescent="0.2">
      <c r="L1137" s="200"/>
    </row>
    <row r="1138" spans="12:12" x14ac:dyDescent="0.2">
      <c r="L1138" s="200"/>
    </row>
    <row r="1139" spans="12:12" x14ac:dyDescent="0.2">
      <c r="L1139" s="200"/>
    </row>
    <row r="1140" spans="12:12" x14ac:dyDescent="0.2">
      <c r="L1140" s="200"/>
    </row>
    <row r="1141" spans="12:12" x14ac:dyDescent="0.2">
      <c r="L1141" s="200"/>
    </row>
    <row r="1142" spans="12:12" x14ac:dyDescent="0.2">
      <c r="L1142" s="200"/>
    </row>
    <row r="1143" spans="12:12" x14ac:dyDescent="0.2">
      <c r="L1143" s="200"/>
    </row>
    <row r="1144" spans="12:12" x14ac:dyDescent="0.2">
      <c r="L1144" s="200"/>
    </row>
    <row r="1145" spans="12:12" x14ac:dyDescent="0.2">
      <c r="L1145" s="200"/>
    </row>
  </sheetData>
  <protectedRanges>
    <protectedRange sqref="B12:B13" name="Oblast3_4"/>
    <protectedRange sqref="C12:C13" name="Oblast3_1_1"/>
    <protectedRange sqref="D14" name="Oblast1_1"/>
    <protectedRange sqref="B14:C14" name="Oblast3_3_1"/>
    <protectedRange sqref="C116" name="Oblast1_4_2"/>
    <protectedRange sqref="B107:C107 C108:C109" name="Oblast1_4_1_2"/>
    <protectedRange sqref="C115" name="Oblast1_4_3_1"/>
    <protectedRange sqref="C118" name="Oblast1_4_4_1"/>
    <protectedRange sqref="B118 B115" name="Oblast1_4_5_1"/>
    <protectedRange sqref="C117 C119:C122" name="Oblast1_4_7_1"/>
    <protectedRange sqref="D107:D109 D118 D115" name="Oblast1_4_1_3"/>
    <protectedRange sqref="F116" name="Oblast1_4_2_1"/>
    <protectedRange sqref="B108:B109" name="Oblast1_4_1"/>
    <protectedRange sqref="B112 D112:D114 B113:C114" name="Oblast1_4_1_1"/>
    <protectedRange sqref="B134" name="Oblast1_5_4"/>
    <protectedRange sqref="C134" name="Oblast1_5_1_2"/>
    <protectedRange sqref="D134" name="Oblast1_5_2_2"/>
    <protectedRange sqref="B110:D110" name="Oblast1_4_1_4"/>
    <protectedRange sqref="B111:D111" name="Oblast1_4_1_5"/>
    <protectedRange sqref="B123:D123" name="Oblast1_4_1_6"/>
    <protectedRange sqref="B21:C21" name="Oblast3_2_1"/>
  </protectedRanges>
  <autoFilter ref="A10:K10"/>
  <mergeCells count="5">
    <mergeCell ref="I1:J1"/>
    <mergeCell ref="N6:N8"/>
    <mergeCell ref="P6:P8"/>
    <mergeCell ref="M6:M8"/>
    <mergeCell ref="O6:O8"/>
  </mergeCells>
  <pageMargins left="0.70866141732283472" right="0.70866141732283472" top="0.78740157480314965" bottom="0.78740157480314965" header="0.31496062992125984" footer="0.31496062992125984"/>
  <pageSetup paperSize="9" scale="50" fitToHeight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1"/>
  <sheetViews>
    <sheetView workbookViewId="0">
      <selection activeCell="B24" sqref="B24"/>
    </sheetView>
  </sheetViews>
  <sheetFormatPr defaultRowHeight="15" x14ac:dyDescent="0.25"/>
  <cols>
    <col min="2" max="2" width="14.7109375" style="26" bestFit="1" customWidth="1"/>
    <col min="3" max="3" width="9.7109375" style="26" bestFit="1" customWidth="1"/>
    <col min="4" max="4" width="16" style="26" bestFit="1" customWidth="1"/>
  </cols>
  <sheetData>
    <row r="1" spans="2:4" ht="15.75" thickBot="1" x14ac:dyDescent="0.3"/>
    <row r="2" spans="2:4" x14ac:dyDescent="0.25">
      <c r="B2" s="34" t="s">
        <v>131</v>
      </c>
      <c r="C2" s="33" t="s">
        <v>130</v>
      </c>
      <c r="D2" s="32" t="s">
        <v>148</v>
      </c>
    </row>
    <row r="3" spans="2:4" x14ac:dyDescent="0.25">
      <c r="B3" s="41" t="s">
        <v>147</v>
      </c>
      <c r="C3" s="42">
        <v>4</v>
      </c>
      <c r="D3" s="43" t="s">
        <v>146</v>
      </c>
    </row>
    <row r="4" spans="2:4" ht="15.75" thickBot="1" x14ac:dyDescent="0.3">
      <c r="B4" s="40" t="s">
        <v>5</v>
      </c>
      <c r="C4" s="36">
        <f>SUM(C3:C3)</f>
        <v>4</v>
      </c>
      <c r="D4" s="39"/>
    </row>
    <row r="5" spans="2:4" x14ac:dyDescent="0.25">
      <c r="B5" s="34" t="s">
        <v>131</v>
      </c>
      <c r="C5" s="33" t="s">
        <v>130</v>
      </c>
      <c r="D5" s="32" t="s">
        <v>145</v>
      </c>
    </row>
    <row r="6" spans="2:4" x14ac:dyDescent="0.25">
      <c r="B6" s="31" t="s">
        <v>144</v>
      </c>
      <c r="C6" s="30">
        <v>1</v>
      </c>
      <c r="D6" s="38" t="s">
        <v>143</v>
      </c>
    </row>
    <row r="7" spans="2:4" x14ac:dyDescent="0.25">
      <c r="B7" s="31"/>
      <c r="C7" s="30">
        <v>1</v>
      </c>
      <c r="D7" s="38" t="s">
        <v>142</v>
      </c>
    </row>
    <row r="8" spans="2:4" x14ac:dyDescent="0.25">
      <c r="B8" s="31"/>
      <c r="C8" s="30">
        <v>1</v>
      </c>
      <c r="D8" s="38" t="s">
        <v>141</v>
      </c>
    </row>
    <row r="9" spans="2:4" x14ac:dyDescent="0.25">
      <c r="B9" s="31"/>
      <c r="C9" s="30">
        <v>1</v>
      </c>
      <c r="D9" s="38" t="s">
        <v>140</v>
      </c>
    </row>
    <row r="10" spans="2:4" x14ac:dyDescent="0.25">
      <c r="B10" s="31"/>
      <c r="C10" s="30">
        <v>1</v>
      </c>
      <c r="D10" s="38" t="s">
        <v>139</v>
      </c>
    </row>
    <row r="11" spans="2:4" x14ac:dyDescent="0.25">
      <c r="B11" s="31"/>
      <c r="C11" s="30">
        <v>1</v>
      </c>
      <c r="D11" s="38" t="s">
        <v>138</v>
      </c>
    </row>
    <row r="12" spans="2:4" x14ac:dyDescent="0.25">
      <c r="B12" s="31"/>
      <c r="C12" s="30">
        <v>1</v>
      </c>
      <c r="D12" s="38" t="s">
        <v>137</v>
      </c>
    </row>
    <row r="13" spans="2:4" x14ac:dyDescent="0.25">
      <c r="B13" s="31"/>
      <c r="C13" s="30">
        <v>1</v>
      </c>
      <c r="D13" s="38" t="s">
        <v>136</v>
      </c>
    </row>
    <row r="14" spans="2:4" x14ac:dyDescent="0.25">
      <c r="B14" s="31"/>
      <c r="C14" s="30">
        <v>1</v>
      </c>
      <c r="D14" s="38" t="s">
        <v>135</v>
      </c>
    </row>
    <row r="15" spans="2:4" x14ac:dyDescent="0.25">
      <c r="B15" s="31"/>
      <c r="C15" s="30">
        <v>1</v>
      </c>
      <c r="D15" s="38" t="s">
        <v>134</v>
      </c>
    </row>
    <row r="16" spans="2:4" x14ac:dyDescent="0.25">
      <c r="B16" s="31"/>
      <c r="C16" s="30">
        <v>1</v>
      </c>
      <c r="D16" s="38" t="s">
        <v>133</v>
      </c>
    </row>
    <row r="17" spans="2:4" x14ac:dyDescent="0.25">
      <c r="B17" s="37"/>
      <c r="C17" s="36">
        <v>1</v>
      </c>
      <c r="D17" s="35" t="s">
        <v>132</v>
      </c>
    </row>
    <row r="18" spans="2:4" ht="15.75" thickBot="1" x14ac:dyDescent="0.3">
      <c r="B18" s="29" t="s">
        <v>5</v>
      </c>
      <c r="C18" s="28">
        <f>SUM(C6:C17)</f>
        <v>12</v>
      </c>
      <c r="D18" s="27"/>
    </row>
    <row r="19" spans="2:4" x14ac:dyDescent="0.25">
      <c r="B19" s="34" t="s">
        <v>131</v>
      </c>
      <c r="C19" s="33" t="s">
        <v>130</v>
      </c>
      <c r="D19" s="32" t="s">
        <v>129</v>
      </c>
    </row>
    <row r="20" spans="2:4" x14ac:dyDescent="0.25">
      <c r="B20" s="41" t="s">
        <v>128</v>
      </c>
      <c r="C20" s="42">
        <v>1</v>
      </c>
      <c r="D20" s="43" t="s">
        <v>127</v>
      </c>
    </row>
    <row r="21" spans="2:4" ht="15.75" thickBot="1" x14ac:dyDescent="0.3">
      <c r="B21" s="29" t="s">
        <v>5</v>
      </c>
      <c r="C21" s="28">
        <v>1</v>
      </c>
      <c r="D21" s="27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J22" sqref="J22"/>
    </sheetView>
  </sheetViews>
  <sheetFormatPr defaultRowHeight="15" x14ac:dyDescent="0.25"/>
  <cols>
    <col min="1" max="1" width="33.5703125" bestFit="1" customWidth="1"/>
    <col min="2" max="2" width="11.85546875" style="115" customWidth="1"/>
    <col min="3" max="3" width="13.7109375" style="115" customWidth="1"/>
    <col min="4" max="4" width="16.28515625" style="115" customWidth="1"/>
    <col min="5" max="5" width="16" style="115" bestFit="1" customWidth="1"/>
    <col min="6" max="6" width="18.28515625" style="114" bestFit="1" customWidth="1"/>
  </cols>
  <sheetData>
    <row r="1" spans="1:6" x14ac:dyDescent="0.25">
      <c r="A1" s="129"/>
      <c r="B1" s="128"/>
      <c r="C1" s="128"/>
      <c r="D1" s="128"/>
      <c r="E1" s="128"/>
      <c r="F1" s="127"/>
    </row>
    <row r="2" spans="1:6" x14ac:dyDescent="0.25">
      <c r="A2" s="123"/>
      <c r="B2" s="276" t="s">
        <v>169</v>
      </c>
      <c r="C2" s="276"/>
      <c r="D2" s="276"/>
      <c r="E2" s="117"/>
      <c r="F2" s="122"/>
    </row>
    <row r="3" spans="1:6" x14ac:dyDescent="0.25">
      <c r="A3" s="123"/>
      <c r="B3" s="117"/>
      <c r="C3" s="117"/>
      <c r="D3" s="117"/>
      <c r="E3" s="117"/>
      <c r="F3" s="122"/>
    </row>
    <row r="4" spans="1:6" x14ac:dyDescent="0.25">
      <c r="A4" s="123"/>
      <c r="B4" s="117" t="s">
        <v>67</v>
      </c>
      <c r="C4" s="117" t="s">
        <v>168</v>
      </c>
      <c r="D4" s="117" t="s">
        <v>167</v>
      </c>
      <c r="E4" s="117" t="s">
        <v>166</v>
      </c>
      <c r="F4" s="122" t="s">
        <v>165</v>
      </c>
    </row>
    <row r="5" spans="1:6" x14ac:dyDescent="0.25">
      <c r="A5" s="123" t="s">
        <v>164</v>
      </c>
      <c r="B5" s="117">
        <v>64</v>
      </c>
      <c r="C5" s="137">
        <v>7.1169999999999997E-2</v>
      </c>
      <c r="D5" s="117">
        <f>C5*2500</f>
        <v>177.92499999999998</v>
      </c>
      <c r="E5" s="117">
        <f>B5*C5</f>
        <v>4.5548799999999998</v>
      </c>
      <c r="F5" s="122">
        <f>B5*D5</f>
        <v>11387.199999999999</v>
      </c>
    </row>
    <row r="6" spans="1:6" x14ac:dyDescent="0.25">
      <c r="A6" s="123" t="s">
        <v>163</v>
      </c>
      <c r="B6" s="117">
        <v>63</v>
      </c>
      <c r="C6" s="117">
        <v>4.7190000000000003E-2</v>
      </c>
      <c r="D6" s="117">
        <f>C6*2500</f>
        <v>117.97500000000001</v>
      </c>
      <c r="E6" s="117">
        <f>B6*C6</f>
        <v>2.9729700000000001</v>
      </c>
      <c r="F6" s="122">
        <f>B6*D6</f>
        <v>7432.4250000000002</v>
      </c>
    </row>
    <row r="7" spans="1:6" x14ac:dyDescent="0.25">
      <c r="A7" s="123" t="s">
        <v>162</v>
      </c>
      <c r="B7" s="117"/>
      <c r="C7" s="117"/>
      <c r="D7" s="117"/>
      <c r="E7" s="117">
        <v>0.13789999999999999</v>
      </c>
      <c r="F7" s="122">
        <f>E7*2500</f>
        <v>344.75</v>
      </c>
    </row>
    <row r="8" spans="1:6" x14ac:dyDescent="0.25">
      <c r="A8" s="123" t="s">
        <v>161</v>
      </c>
      <c r="B8" s="117">
        <v>46</v>
      </c>
      <c r="C8" s="117">
        <v>1.2500000000000001E-2</v>
      </c>
      <c r="D8" s="117">
        <f>C8*2750</f>
        <v>34.375</v>
      </c>
      <c r="E8" s="117">
        <f>B8*C8</f>
        <v>0.57500000000000007</v>
      </c>
      <c r="F8" s="122">
        <f>2320*E8</f>
        <v>1334.0000000000002</v>
      </c>
    </row>
    <row r="9" spans="1:6" x14ac:dyDescent="0.25">
      <c r="A9" s="123" t="s">
        <v>160</v>
      </c>
      <c r="B9" s="117">
        <v>63</v>
      </c>
      <c r="C9" s="117">
        <f>0.5*0.5*0.05</f>
        <v>1.2500000000000001E-2</v>
      </c>
      <c r="D9" s="137">
        <f>C9*2750</f>
        <v>34.375</v>
      </c>
      <c r="E9" s="117">
        <f>B9*C9</f>
        <v>0.78750000000000009</v>
      </c>
      <c r="F9" s="122">
        <f>B9*D9</f>
        <v>2165.625</v>
      </c>
    </row>
    <row r="10" spans="1:6" x14ac:dyDescent="0.25">
      <c r="A10" s="126" t="s">
        <v>159</v>
      </c>
      <c r="B10" s="125"/>
      <c r="C10" s="125">
        <f>SUM(C5:C9)</f>
        <v>0.14336000000000002</v>
      </c>
      <c r="D10" s="125"/>
      <c r="E10" s="125">
        <f>SUM(E5:E9)</f>
        <v>9.0282499999999999</v>
      </c>
      <c r="F10" s="124">
        <f>SUM(F5:F9)</f>
        <v>22664</v>
      </c>
    </row>
    <row r="11" spans="1:6" x14ac:dyDescent="0.25">
      <c r="A11" s="123"/>
      <c r="B11" s="117"/>
      <c r="C11" s="117"/>
      <c r="D11" s="117"/>
      <c r="E11" s="117"/>
      <c r="F11" s="122"/>
    </row>
    <row r="12" spans="1:6" x14ac:dyDescent="0.25">
      <c r="A12" s="123"/>
      <c r="B12" s="117"/>
      <c r="C12" s="117"/>
      <c r="D12" s="117"/>
      <c r="E12" s="117"/>
      <c r="F12" s="122"/>
    </row>
    <row r="13" spans="1:6" ht="15.75" thickBot="1" x14ac:dyDescent="0.3">
      <c r="A13" s="121"/>
      <c r="B13" s="120"/>
      <c r="C13" s="120"/>
      <c r="D13" s="120"/>
      <c r="E13" s="120"/>
      <c r="F13" s="119"/>
    </row>
    <row r="14" spans="1:6" x14ac:dyDescent="0.25">
      <c r="A14" s="118"/>
    </row>
    <row r="15" spans="1:6" x14ac:dyDescent="0.25">
      <c r="A15" s="118"/>
      <c r="B15" s="117"/>
      <c r="C15" s="117"/>
      <c r="D15" s="117"/>
      <c r="E15" s="117"/>
      <c r="F15" s="116"/>
    </row>
  </sheetData>
  <mergeCells count="1">
    <mergeCell ref="B2:D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Formulář 5 - pol.rozp</vt:lpstr>
      <vt:lpstr>Odv. žlab</vt:lpstr>
      <vt:lpstr>Objem prací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kovarik</cp:lastModifiedBy>
  <cp:lastPrinted>2014-08-28T12:16:19Z</cp:lastPrinted>
  <dcterms:created xsi:type="dcterms:W3CDTF">2014-03-25T12:30:43Z</dcterms:created>
  <dcterms:modified xsi:type="dcterms:W3CDTF">2014-09-08T06:58:59Z</dcterms:modified>
</cp:coreProperties>
</file>